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270" windowHeight="10305" tabRatio="253" activeTab="0"/>
  </bookViews>
  <sheets>
    <sheet name="Sheet1" sheetId="1" r:id="rId1"/>
    <sheet name="Sheet2" sheetId="2" r:id="rId2"/>
    <sheet name="Sheet3" sheetId="3" r:id="rId3"/>
  </sheets>
  <definedNames>
    <definedName name="CoC">'Sheet1'!$AB$5</definedName>
    <definedName name="f">'Sheet1'!#REF!</definedName>
    <definedName name="M">'Sheet1'!$AA$28:$AA$46</definedName>
    <definedName name="mag0.1">'Sheet1'!$AA$28</definedName>
    <definedName name="mag0.2">'Sheet1'!$AA$29</definedName>
    <definedName name="mag0.3">'Sheet1'!$AA$30</definedName>
    <definedName name="mag0.4">'Sheet1'!$AA$31</definedName>
    <definedName name="mag0.5">'Sheet1'!$AA$32</definedName>
    <definedName name="mag0.75">'Sheet1'!$AA$33</definedName>
    <definedName name="mag1">'Sheet1'!$AA$34</definedName>
    <definedName name="mag1.5">'Sheet1'!$AA$35</definedName>
    <definedName name="mag10">'Sheet1'!$AA$43</definedName>
    <definedName name="mag10real">'Sheet1'!$AA$42</definedName>
    <definedName name="mag15">'Sheet1'!$AA$43</definedName>
    <definedName name="mag2">'Sheet1'!$AA$36</definedName>
    <definedName name="mag2.5">'Sheet1'!$AA$37</definedName>
    <definedName name="mag20">'Sheet1'!$AA$44</definedName>
    <definedName name="mag3">'Sheet1'!$AA$38</definedName>
    <definedName name="mag30">'Sheet1'!$AA$45</definedName>
    <definedName name="mag4">'Sheet1'!$AA$39</definedName>
    <definedName name="mag40">'Sheet1'!$AA$46</definedName>
    <definedName name="mag5">'Sheet1'!$AA$40</definedName>
    <definedName name="mag7.5">'Sheet1'!$AA$41</definedName>
    <definedName name="P">'Sheet1'!$AB$13</definedName>
    <definedName name="Pin">'Sheet1'!$AB$10</definedName>
    <definedName name="Pout">'Sheet1'!$AB$11</definedName>
    <definedName name="λ">'Sheet1'!$AB$15</definedName>
  </definedNames>
  <calcPr fullCalcOnLoad="1"/>
</workbook>
</file>

<file path=xl/sharedStrings.xml><?xml version="1.0" encoding="utf-8"?>
<sst xmlns="http://schemas.openxmlformats.org/spreadsheetml/2006/main" count="153" uniqueCount="53">
  <si>
    <t>E</t>
  </si>
  <si>
    <t>Magnification↓</t>
  </si>
  <si>
    <t>DoF</t>
  </si>
  <si>
    <t>Nom. aperture→</t>
  </si>
  <si>
    <t>mm</t>
  </si>
  <si>
    <t>Input values, set by user</t>
  </si>
  <si>
    <r>
      <t xml:space="preserve"> </t>
    </r>
    <r>
      <rPr>
        <i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effective aperture, f/ratio</t>
    </r>
  </si>
  <si>
    <r>
      <t xml:space="preserve"> </t>
    </r>
    <r>
      <rPr>
        <i/>
        <sz val="11"/>
        <color indexed="8"/>
        <rFont val="Calibri"/>
        <family val="2"/>
      </rPr>
      <t>Airy</t>
    </r>
    <r>
      <rPr>
        <sz val="11"/>
        <color theme="1"/>
        <rFont val="Calibri"/>
        <family val="2"/>
      </rPr>
      <t xml:space="preserve"> = size of Airy disk, mm</t>
    </r>
  </si>
  <si>
    <r>
      <t xml:space="preserve">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= nominal aperture, f/ratio</t>
    </r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</si>
  <si>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 pupil ratio</t>
    </r>
  </si>
  <si>
    <r>
      <t xml:space="preserve"> </t>
    </r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= magnification</t>
    </r>
  </si>
  <si>
    <r>
      <rPr>
        <b/>
        <i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= </t>
    </r>
  </si>
  <si>
    <r>
      <rPr>
        <i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is 0.050 for a 10 Mpixel full-frame sensor</t>
    </r>
  </si>
  <si>
    <r>
      <rPr>
        <i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is 0.0375 for a 10 Mpixel APS-C sensor</t>
    </r>
  </si>
  <si>
    <r>
      <t xml:space="preserve"> </t>
    </r>
    <r>
      <rPr>
        <i/>
        <sz val="11"/>
        <color indexed="8"/>
        <rFont val="Calibri"/>
        <family val="2"/>
      </rPr>
      <t>DoF</t>
    </r>
    <r>
      <rPr>
        <sz val="11"/>
        <color theme="1"/>
        <rFont val="Calibri"/>
        <family val="2"/>
      </rPr>
      <t xml:space="preserve"> = depth of field, mm</t>
    </r>
  </si>
  <si>
    <t>Airy</t>
  </si>
  <si>
    <r>
      <rPr>
        <b/>
        <i/>
        <sz val="11"/>
        <color indexed="8"/>
        <rFont val="Calibri"/>
        <family val="2"/>
      </rPr>
      <t>λ</t>
    </r>
    <r>
      <rPr>
        <b/>
        <sz val="11"/>
        <color indexed="8"/>
        <rFont val="Calibri"/>
        <family val="2"/>
      </rPr>
      <t xml:space="preserve"> = </t>
    </r>
  </si>
  <si>
    <t>nm (note: not mm!)</t>
  </si>
  <si>
    <t>Use 550 nm (not mm!) for medium green light.</t>
  </si>
  <si>
    <t>Use the password "password" (without quotation marks) to unprotect this sheet.</t>
  </si>
  <si>
    <t>you should change the magnification accordingly, to keep the same field of view.</t>
  </si>
  <si>
    <t>at the same absolute size.</t>
  </si>
  <si>
    <r>
      <t xml:space="preserve">The result is that </t>
    </r>
    <r>
      <rPr>
        <i/>
        <sz val="11"/>
        <color indexed="8"/>
        <rFont val="Calibri"/>
        <family val="2"/>
      </rPr>
      <t>DoF</t>
    </r>
    <r>
      <rPr>
        <sz val="11"/>
        <color theme="1"/>
        <rFont val="Calibri"/>
        <family val="2"/>
      </rPr>
      <t xml:space="preserve"> is not affected by sensor size if the final pictures are observed</t>
    </r>
  </si>
  <si>
    <r>
      <t>Yellow: use if higher-than-optimal DoF is required of if the image will be printed at a small absolute size. Resolution is slightly limited by diffraction (</t>
    </r>
    <r>
      <rPr>
        <b/>
        <i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&lt; </t>
    </r>
    <r>
      <rPr>
        <b/>
        <i/>
        <sz val="11"/>
        <color indexed="8"/>
        <rFont val="Calibri"/>
        <family val="2"/>
      </rPr>
      <t>Airy</t>
    </r>
    <r>
      <rPr>
        <b/>
        <sz val="11"/>
        <color indexed="8"/>
        <rFont val="Calibri"/>
        <family val="2"/>
      </rPr>
      <t xml:space="preserve"> &lt; 2</t>
    </r>
    <r>
      <rPr>
        <b/>
        <i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). </t>
    </r>
  </si>
  <si>
    <r>
      <t>Green: optimal settings, resolution is limited by CoC (</t>
    </r>
    <r>
      <rPr>
        <b/>
        <i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≥ </t>
    </r>
    <r>
      <rPr>
        <b/>
        <i/>
        <sz val="11"/>
        <color indexed="8"/>
        <rFont val="Calibri"/>
        <family val="2"/>
      </rPr>
      <t>Airy</t>
    </r>
    <r>
      <rPr>
        <b/>
        <sz val="11"/>
        <color indexed="8"/>
        <rFont val="Calibri"/>
        <family val="2"/>
      </rPr>
      <t>). The best compromise between DoF and diffraction is the cell at the bottom of each green column.</t>
    </r>
  </si>
  <si>
    <r>
      <t>Red: avoid, resolution is visibly reduced by diffraction (2</t>
    </r>
    <r>
      <rPr>
        <b/>
        <i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&lt; </t>
    </r>
    <r>
      <rPr>
        <b/>
        <i/>
        <sz val="11"/>
        <color indexed="8"/>
        <rFont val="Calibri"/>
        <family val="2"/>
      </rPr>
      <t>Airy</t>
    </r>
    <r>
      <rPr>
        <b/>
        <sz val="11"/>
        <color indexed="8"/>
        <rFont val="Calibri"/>
        <family val="2"/>
      </rPr>
      <t>).</t>
    </r>
  </si>
  <si>
    <r>
      <rPr>
        <i/>
        <sz val="11"/>
        <color indexed="8"/>
        <rFont val="Calibri"/>
        <family val="2"/>
      </rPr>
      <t xml:space="preserve"> C</t>
    </r>
    <r>
      <rPr>
        <sz val="11"/>
        <color theme="1"/>
        <rFont val="Calibri"/>
        <family val="2"/>
      </rPr>
      <t xml:space="preserve"> = largest allowed CoC (circle of confusion), mm</t>
    </r>
  </si>
  <si>
    <t>P = Pf / Pr</t>
  </si>
  <si>
    <r>
      <rPr>
        <i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/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+1)</t>
    </r>
  </si>
  <si>
    <r>
      <t xml:space="preserve">Non-rounded values of </t>
    </r>
    <r>
      <rPr>
        <i/>
        <sz val="11"/>
        <color indexed="8"/>
        <rFont val="Calibri"/>
        <family val="2"/>
      </rPr>
      <t>DoF</t>
    </r>
    <r>
      <rPr>
        <sz val="11"/>
        <color theme="1"/>
        <rFont val="Calibri"/>
        <family val="2"/>
      </rPr>
      <t xml:space="preserve"> are displayed below. This table is used to store intermediate results used in other tables.</t>
    </r>
  </si>
  <si>
    <r>
      <t xml:space="preserve"> </t>
    </r>
    <r>
      <rPr>
        <i/>
        <sz val="11"/>
        <color indexed="8"/>
        <rFont val="Calibri"/>
        <family val="2"/>
      </rPr>
      <t>λ</t>
    </r>
    <r>
      <rPr>
        <sz val="11"/>
        <color theme="1"/>
        <rFont val="Calibri"/>
        <family val="2"/>
      </rPr>
      <t xml:space="preserve"> = wavelength, nm</t>
    </r>
  </si>
  <si>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 =</t>
    </r>
  </si>
  <si>
    <t>Notes:</t>
  </si>
  <si>
    <r>
      <t xml:space="preserve">If you change </t>
    </r>
    <r>
      <rPr>
        <i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in order to model the effects of different sensor sizes,</t>
    </r>
  </si>
  <si>
    <r>
      <rPr>
        <i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= (2</t>
    </r>
    <r>
      <rPr>
        <i/>
        <sz val="11"/>
        <color indexed="8"/>
        <rFont val="Calibri"/>
        <family val="2"/>
      </rPr>
      <t>CE</t>
    </r>
    <r>
      <rPr>
        <sz val="11"/>
        <color theme="1"/>
        <rFont val="Calibri"/>
        <family val="2"/>
      </rPr>
      <t>)/(</t>
    </r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^2</t>
    </r>
    <r>
      <rPr>
        <sz val="11"/>
        <color theme="1"/>
        <rFont val="Calibri"/>
        <family val="2"/>
      </rPr>
      <t>)</t>
    </r>
  </si>
  <si>
    <t>Table 1 (below): DoF and effective aperture (E) based on nominal aperture and magnification.</t>
  </si>
  <si>
    <t>Table 2 (below): Diameter of Airy disk (in mm) for green-yellow light (550 nm) based on nominal aperture and magnification.</t>
  </si>
  <si>
    <r>
      <t xml:space="preserve"> </t>
    </r>
    <r>
      <rPr>
        <b/>
        <sz val="11"/>
        <color indexed="8"/>
        <rFont val="Calibri"/>
        <family val="2"/>
      </rPr>
      <t>Light pink for Airy &gt; CoC, dark pink for Airy &gt; 1.5CoC, red for Airy &gt; 2CoC.</t>
    </r>
  </si>
  <si>
    <r>
      <rPr>
        <b/>
        <i/>
        <sz val="11"/>
        <color indexed="8"/>
        <rFont val="Calibri"/>
        <family val="2"/>
      </rPr>
      <t>Pout</t>
    </r>
    <r>
      <rPr>
        <b/>
        <sz val="11"/>
        <color indexed="8"/>
        <rFont val="Calibri"/>
        <family val="2"/>
      </rPr>
      <t xml:space="preserve"> =</t>
    </r>
  </si>
  <si>
    <r>
      <rPr>
        <b/>
        <i/>
        <sz val="11"/>
        <color indexed="8"/>
        <rFont val="Calibri"/>
        <family val="2"/>
      </rPr>
      <t>Pin</t>
    </r>
    <r>
      <rPr>
        <b/>
        <sz val="11"/>
        <color indexed="8"/>
        <rFont val="Calibri"/>
        <family val="2"/>
      </rPr>
      <t xml:space="preserve"> =</t>
    </r>
  </si>
  <si>
    <r>
      <t xml:space="preserve"> </t>
    </r>
    <r>
      <rPr>
        <i/>
        <sz val="11"/>
        <color indexed="8"/>
        <rFont val="Calibri"/>
        <family val="2"/>
      </rPr>
      <t>Pin</t>
    </r>
    <r>
      <rPr>
        <sz val="11"/>
        <color theme="1"/>
        <rFont val="Calibri"/>
        <family val="2"/>
      </rPr>
      <t xml:space="preserve"> = entrance pupil diameter, mm</t>
    </r>
  </si>
  <si>
    <r>
      <t xml:space="preserve"> </t>
    </r>
    <r>
      <rPr>
        <i/>
        <sz val="11"/>
        <color indexed="8"/>
        <rFont val="Calibri"/>
        <family val="2"/>
      </rPr>
      <t>Pout</t>
    </r>
    <r>
      <rPr>
        <sz val="11"/>
        <color theme="1"/>
        <rFont val="Calibri"/>
        <family val="2"/>
      </rPr>
      <t xml:space="preserve"> = exit pupil diameter, mm</t>
    </r>
  </si>
  <si>
    <r>
      <t xml:space="preserve">Copyright </t>
    </r>
    <r>
      <rPr>
        <b/>
        <sz val="11"/>
        <color indexed="8"/>
        <rFont val="Calibri"/>
        <family val="2"/>
      </rPr>
      <t>© by Enrico Savazzi, 2009-2010 (www.savazzi.net). DoF equation originally published by Lefkowitz (1979, p. 258), equation used in this sheet is an equivalent form.</t>
    </r>
  </si>
  <si>
    <r>
      <rPr>
        <i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is 0.024 for a 10 Mpixel Four Thirds sensor</t>
    </r>
  </si>
  <si>
    <t>Leave both values at 1 if actual values not available.</t>
  </si>
  <si>
    <t>Table 3 (below): Same data as Table 2, but rounded to two significant digits. Rounding may slightly affect the color-coding, compared to Table 2.</t>
  </si>
  <si>
    <t>This spreadsheet is part of the additional materials of the book "Digital photography for science: Close-up photography, macrophotography and photomacrography" by Enrico Savazzi.</t>
  </si>
  <si>
    <r>
      <t xml:space="preserve">You may change the values of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(nominal aperture) in the row below, and/or M (magnification) in the leftmost column. These changes are automatically used in Tables 1-5.</t>
    </r>
  </si>
  <si>
    <t>N →</t>
  </si>
  <si>
    <t>M ↓</t>
  </si>
  <si>
    <t>C is 0.034 for a 12 Mpixel APS-C sensor</t>
  </si>
  <si>
    <t>Table 4 (below): Slice thickness for focus stacking at the given magnification and nominal aperture. Slice thickness (ST, in mm) is 75% of the DoF.</t>
  </si>
  <si>
    <t>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</si>
</sst>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[Blue][&lt;0.1]0.000;[&lt;1]0.00;[Red]0.0"/>
    <numFmt numFmtId="166" formatCode="[&lt;0.1]0.000;[&lt;1]0.00;0.0"/>
    <numFmt numFmtId="167" formatCode="[&lt;1]0.00;[&lt;10]0.0;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/>
      <protection/>
    </xf>
    <xf numFmtId="0" fontId="41" fillId="34" borderId="12" xfId="0" applyFont="1" applyFill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5" borderId="12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6" borderId="12" xfId="0" applyNumberFormat="1" applyFill="1" applyBorder="1" applyAlignment="1" applyProtection="1">
      <alignment horizontal="center"/>
      <protection/>
    </xf>
    <xf numFmtId="167" fontId="0" fillId="0" borderId="12" xfId="0" applyNumberForma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0" fontId="39" fillId="37" borderId="15" xfId="0" applyFont="1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39" fillId="37" borderId="17" xfId="0" applyFont="1" applyFill="1" applyBorder="1" applyAlignment="1" applyProtection="1">
      <alignment horizontal="right"/>
      <protection/>
    </xf>
    <xf numFmtId="0" fontId="2" fillId="37" borderId="17" xfId="0" applyFont="1" applyFill="1" applyBorder="1" applyAlignment="1" applyProtection="1">
      <alignment horizontal="right"/>
      <protection/>
    </xf>
    <xf numFmtId="0" fontId="0" fillId="37" borderId="17" xfId="0" applyFill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26" fillId="33" borderId="22" xfId="0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center"/>
      <protection/>
    </xf>
    <xf numFmtId="0" fontId="41" fillId="39" borderId="20" xfId="0" applyFont="1" applyFill="1" applyBorder="1" applyAlignment="1" applyProtection="1">
      <alignment horizontal="center"/>
      <protection/>
    </xf>
    <xf numFmtId="0" fontId="41" fillId="34" borderId="21" xfId="0" applyFont="1" applyFill="1" applyBorder="1" applyAlignment="1" applyProtection="1">
      <alignment horizontal="center"/>
      <protection/>
    </xf>
    <xf numFmtId="0" fontId="41" fillId="39" borderId="19" xfId="0" applyFont="1" applyFill="1" applyBorder="1" applyAlignment="1" applyProtection="1">
      <alignment horizontal="center"/>
      <protection/>
    </xf>
    <xf numFmtId="0" fontId="0" fillId="39" borderId="12" xfId="0" applyNumberFormat="1" applyFill="1" applyBorder="1" applyAlignment="1" applyProtection="1">
      <alignment horizontal="center"/>
      <protection/>
    </xf>
    <xf numFmtId="167" fontId="0" fillId="34" borderId="24" xfId="0" applyNumberForma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37" borderId="17" xfId="0" applyFill="1" applyBorder="1" applyAlignment="1">
      <alignment/>
    </xf>
    <xf numFmtId="0" fontId="26" fillId="33" borderId="11" xfId="0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22" fillId="38" borderId="25" xfId="0" applyFont="1" applyFill="1" applyBorder="1" applyAlignment="1" applyProtection="1">
      <alignment horizontal="center"/>
      <protection locked="0"/>
    </xf>
    <xf numFmtId="0" fontId="26" fillId="33" borderId="22" xfId="0" applyFont="1" applyFill="1" applyBorder="1" applyAlignment="1" applyProtection="1">
      <alignment horizontal="center"/>
      <protection/>
    </xf>
    <xf numFmtId="0" fontId="26" fillId="33" borderId="26" xfId="0" applyFont="1" applyFill="1" applyBorder="1" applyAlignment="1" applyProtection="1">
      <alignment horizontal="center"/>
      <protection/>
    </xf>
    <xf numFmtId="0" fontId="41" fillId="34" borderId="19" xfId="0" applyFont="1" applyFill="1" applyBorder="1" applyAlignment="1" applyProtection="1">
      <alignment horizontal="center"/>
      <protection/>
    </xf>
    <xf numFmtId="0" fontId="39" fillId="34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B7B7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EBC8C7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9"/>
  <sheetViews>
    <sheetView tabSelected="1" zoomScalePageLayoutView="0" workbookViewId="0" topLeftCell="A1">
      <selection activeCell="AB2" sqref="AB2"/>
    </sheetView>
  </sheetViews>
  <sheetFormatPr defaultColWidth="9.140625" defaultRowHeight="15"/>
  <cols>
    <col min="1" max="1" width="16.140625" style="0" customWidth="1"/>
    <col min="2" max="2" width="7.00390625" style="0" customWidth="1"/>
    <col min="3" max="3" width="4.00390625" style="0" customWidth="1"/>
    <col min="4" max="4" width="7.00390625" style="0" customWidth="1"/>
    <col min="5" max="5" width="4.57421875" style="0" bestFit="1" customWidth="1"/>
    <col min="6" max="6" width="7.00390625" style="0" customWidth="1"/>
    <col min="7" max="7" width="4.00390625" style="0" customWidth="1"/>
    <col min="8" max="8" width="7.00390625" style="0" customWidth="1"/>
    <col min="9" max="9" width="4.00390625" style="0" customWidth="1"/>
    <col min="10" max="10" width="7.00390625" style="0" customWidth="1"/>
    <col min="11" max="11" width="4.00390625" style="0" bestFit="1" customWidth="1"/>
    <col min="12" max="12" width="7.00390625" style="0" customWidth="1"/>
    <col min="13" max="13" width="4.00390625" style="0" customWidth="1"/>
    <col min="14" max="14" width="6.00390625" style="0" customWidth="1"/>
    <col min="15" max="15" width="4.00390625" style="0" bestFit="1" customWidth="1"/>
    <col min="16" max="16" width="6.00390625" style="0" customWidth="1"/>
    <col min="17" max="17" width="4.00390625" style="0" customWidth="1"/>
    <col min="18" max="18" width="6.00390625" style="0" customWidth="1"/>
    <col min="19" max="19" width="4.00390625" style="0" customWidth="1"/>
    <col min="20" max="20" width="6.00390625" style="0" customWidth="1"/>
    <col min="21" max="21" width="4.00390625" style="0" customWidth="1"/>
    <col min="22" max="22" width="6.00390625" style="0" customWidth="1"/>
    <col min="23" max="23" width="4.00390625" style="0" customWidth="1"/>
    <col min="24" max="24" width="6.00390625" style="0" customWidth="1"/>
    <col min="25" max="25" width="5.00390625" style="0" customWidth="1"/>
    <col min="27" max="27" width="15.421875" style="0" bestFit="1" customWidth="1"/>
    <col min="28" max="28" width="12.00390625" style="0" bestFit="1" customWidth="1"/>
    <col min="29" max="29" width="4.421875" style="0" customWidth="1"/>
    <col min="30" max="30" width="12.00390625" style="0" bestFit="1" customWidth="1"/>
    <col min="31" max="31" width="3.57421875" style="0" customWidth="1"/>
    <col min="32" max="32" width="12.00390625" style="0" bestFit="1" customWidth="1"/>
    <col min="33" max="33" width="4.00390625" style="0" customWidth="1"/>
    <col min="34" max="34" width="12.00390625" style="0" bestFit="1" customWidth="1"/>
    <col min="35" max="35" width="4.00390625" style="0" customWidth="1"/>
    <col min="36" max="36" width="12.00390625" style="0" bestFit="1" customWidth="1"/>
    <col min="37" max="37" width="4.00390625" style="0" customWidth="1"/>
    <col min="38" max="38" width="12.00390625" style="0" bestFit="1" customWidth="1"/>
    <col min="39" max="39" width="4.00390625" style="0" customWidth="1"/>
    <col min="40" max="40" width="12.00390625" style="0" bestFit="1" customWidth="1"/>
    <col min="41" max="41" width="4.00390625" style="0" customWidth="1"/>
    <col min="42" max="42" width="12.00390625" style="0" bestFit="1" customWidth="1"/>
    <col min="43" max="43" width="4.00390625" style="0" customWidth="1"/>
    <col min="44" max="44" width="12.00390625" style="0" bestFit="1" customWidth="1"/>
    <col min="45" max="45" width="4.00390625" style="0" customWidth="1"/>
    <col min="46" max="46" width="12.00390625" style="0" bestFit="1" customWidth="1"/>
    <col min="47" max="47" width="4.00390625" style="0" customWidth="1"/>
    <col min="48" max="48" width="12.00390625" style="0" bestFit="1" customWidth="1"/>
    <col min="49" max="49" width="4.00390625" style="0" customWidth="1"/>
    <col min="50" max="50" width="12.00390625" style="0" bestFit="1" customWidth="1"/>
    <col min="51" max="51" width="5.00390625" style="0" customWidth="1"/>
  </cols>
  <sheetData>
    <row r="1" spans="1:52" ht="1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5">
      <c r="A3" s="2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5">
      <c r="A4" s="2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7" t="s">
        <v>5</v>
      </c>
      <c r="AB4" s="18"/>
      <c r="AC4" s="18"/>
      <c r="AD4" s="18"/>
      <c r="AE4" s="19"/>
      <c r="AF4" s="3" t="s">
        <v>7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5">
      <c r="A5" s="2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3" t="s">
        <v>11</v>
      </c>
      <c r="AB5" s="1">
        <v>0.034</v>
      </c>
      <c r="AC5" s="21" t="s">
        <v>4</v>
      </c>
      <c r="AD5" s="21"/>
      <c r="AE5" s="22"/>
      <c r="AF5" s="3" t="s">
        <v>26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2" t="s">
        <v>50</v>
      </c>
      <c r="AB6" s="41"/>
      <c r="AC6" s="41"/>
      <c r="AD6" s="21"/>
      <c r="AE6" s="22"/>
      <c r="AF6" s="3" t="s">
        <v>14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5">
      <c r="A7" s="4" t="s">
        <v>3</v>
      </c>
      <c r="B7" s="43">
        <f>AB26</f>
        <v>1</v>
      </c>
      <c r="C7" s="43"/>
      <c r="D7" s="43">
        <f>AD26</f>
        <v>1.2</v>
      </c>
      <c r="E7" s="43"/>
      <c r="F7" s="43">
        <f>AF26</f>
        <v>1.4</v>
      </c>
      <c r="G7" s="43"/>
      <c r="H7" s="43">
        <f>AH26</f>
        <v>2</v>
      </c>
      <c r="I7" s="43"/>
      <c r="J7" s="43">
        <f>AJ26</f>
        <v>2.8</v>
      </c>
      <c r="K7" s="43"/>
      <c r="L7" s="43">
        <f>AL26</f>
        <v>4</v>
      </c>
      <c r="M7" s="43"/>
      <c r="N7" s="43">
        <f>AN26</f>
        <v>5.6</v>
      </c>
      <c r="O7" s="43"/>
      <c r="P7" s="43">
        <f>AP26</f>
        <v>8</v>
      </c>
      <c r="Q7" s="43"/>
      <c r="R7" s="43">
        <f>AR26</f>
        <v>11</v>
      </c>
      <c r="S7" s="43"/>
      <c r="T7" s="43">
        <f>AT26</f>
        <v>16</v>
      </c>
      <c r="U7" s="43"/>
      <c r="V7" s="43">
        <f>AV26</f>
        <v>22</v>
      </c>
      <c r="W7" s="43"/>
      <c r="X7" s="43">
        <f>AX26</f>
        <v>32</v>
      </c>
      <c r="Y7" s="43"/>
      <c r="Z7" s="3"/>
      <c r="AA7" s="20" t="s">
        <v>13</v>
      </c>
      <c r="AB7" s="21"/>
      <c r="AC7" s="21"/>
      <c r="AD7" s="21"/>
      <c r="AE7" s="22"/>
      <c r="AF7" s="3" t="s">
        <v>6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5">
      <c r="A8" s="5" t="s">
        <v>1</v>
      </c>
      <c r="B8" s="6" t="s">
        <v>2</v>
      </c>
      <c r="C8" s="7" t="s">
        <v>0</v>
      </c>
      <c r="D8" s="6" t="s">
        <v>2</v>
      </c>
      <c r="E8" s="7" t="s">
        <v>0</v>
      </c>
      <c r="F8" s="6" t="s">
        <v>2</v>
      </c>
      <c r="G8" s="7" t="s">
        <v>0</v>
      </c>
      <c r="H8" s="6" t="s">
        <v>2</v>
      </c>
      <c r="I8" s="7" t="s">
        <v>0</v>
      </c>
      <c r="J8" s="6" t="s">
        <v>2</v>
      </c>
      <c r="K8" s="7" t="s">
        <v>0</v>
      </c>
      <c r="L8" s="6" t="s">
        <v>2</v>
      </c>
      <c r="M8" s="7" t="s">
        <v>0</v>
      </c>
      <c r="N8" s="6" t="s">
        <v>2</v>
      </c>
      <c r="O8" s="7" t="s">
        <v>0</v>
      </c>
      <c r="P8" s="6" t="s">
        <v>2</v>
      </c>
      <c r="Q8" s="7" t="s">
        <v>0</v>
      </c>
      <c r="R8" s="6" t="s">
        <v>2</v>
      </c>
      <c r="S8" s="7" t="s">
        <v>0</v>
      </c>
      <c r="T8" s="6" t="s">
        <v>2</v>
      </c>
      <c r="U8" s="7" t="s">
        <v>0</v>
      </c>
      <c r="V8" s="6" t="s">
        <v>2</v>
      </c>
      <c r="W8" s="7" t="s">
        <v>0</v>
      </c>
      <c r="X8" s="6" t="s">
        <v>2</v>
      </c>
      <c r="Y8" s="7" t="s">
        <v>0</v>
      </c>
      <c r="Z8" s="3"/>
      <c r="AA8" s="20" t="s">
        <v>12</v>
      </c>
      <c r="AB8" s="21"/>
      <c r="AC8" s="21"/>
      <c r="AD8" s="21"/>
      <c r="AE8" s="22"/>
      <c r="AF8" s="3" t="s">
        <v>10</v>
      </c>
      <c r="AG8" s="3"/>
      <c r="AH8" s="3"/>
      <c r="AI8" s="3"/>
      <c r="AJ8" s="3"/>
      <c r="AK8" s="3" t="s">
        <v>34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">
      <c r="A9" s="8">
        <f>mag0.1</f>
        <v>0.1</v>
      </c>
      <c r="B9" s="9">
        <f aca="true" t="shared" si="0" ref="B9:B27">ROUND(AB28,1-INT(LOG(AB28)))</f>
        <v>7.4</v>
      </c>
      <c r="C9" s="10">
        <f aca="true" t="shared" si="1" ref="C9:C27">ROUND(AC28,1-INT(LOG(AC28)))</f>
        <v>1.1</v>
      </c>
      <c r="D9" s="9">
        <f aca="true" t="shared" si="2" ref="D9:D27">ROUND(AD28,1-INT(LOG(AD28)))</f>
        <v>8.9</v>
      </c>
      <c r="E9" s="10">
        <f aca="true" t="shared" si="3" ref="E9:E27">ROUND(AE28,1-INT(LOG(AE28)))</f>
        <v>1.3</v>
      </c>
      <c r="F9" s="9">
        <f aca="true" t="shared" si="4" ref="F9:F27">ROUND(AF28,1-INT(LOG(AF28)))</f>
        <v>10</v>
      </c>
      <c r="G9" s="10">
        <f aca="true" t="shared" si="5" ref="G9:G27">ROUND(AG28,1-INT(LOG(AG28)))</f>
        <v>1.5</v>
      </c>
      <c r="H9" s="9">
        <f aca="true" t="shared" si="6" ref="H9:H27">ROUND(AH28,1-INT(LOG(AH28)))</f>
        <v>15</v>
      </c>
      <c r="I9" s="10">
        <f aca="true" t="shared" si="7" ref="I9:I27">ROUND(AI28,1-INT(LOG(AI28)))</f>
        <v>2.2</v>
      </c>
      <c r="J9" s="9">
        <f aca="true" t="shared" si="8" ref="J9:J27">ROUND(AJ28,1-INT(LOG(AJ28)))</f>
        <v>21</v>
      </c>
      <c r="K9" s="10">
        <f aca="true" t="shared" si="9" ref="K9:K27">ROUND(AK28,1-INT(LOG(AK28)))</f>
        <v>3.1</v>
      </c>
      <c r="L9" s="9">
        <f aca="true" t="shared" si="10" ref="L9:L27">ROUND(AL28,1-INT(LOG(AL28)))</f>
        <v>30</v>
      </c>
      <c r="M9" s="10">
        <f aca="true" t="shared" si="11" ref="M9:M27">ROUND(AM28,1-INT(LOG(AM28)))</f>
        <v>4.4</v>
      </c>
      <c r="N9" s="9">
        <f aca="true" t="shared" si="12" ref="N9:N27">ROUND(AN28,1-INT(LOG(AN28)))</f>
        <v>42</v>
      </c>
      <c r="O9" s="10">
        <f aca="true" t="shared" si="13" ref="O9:O27">ROUND(AO28,1-INT(LOG(AO28)))</f>
        <v>6.1</v>
      </c>
      <c r="P9" s="9">
        <f aca="true" t="shared" si="14" ref="P9:P27">ROUND(AP28,1-INT(LOG(AP28)))</f>
        <v>59</v>
      </c>
      <c r="Q9" s="10">
        <f aca="true" t="shared" si="15" ref="Q9:Q27">ROUND(AQ28,1-INT(LOG(AQ28)))</f>
        <v>8.7</v>
      </c>
      <c r="R9" s="9">
        <f aca="true" t="shared" si="16" ref="R9:R27">ROUND(AR28,1-INT(LOG(AR28)))</f>
        <v>82</v>
      </c>
      <c r="S9" s="10">
        <f aca="true" t="shared" si="17" ref="S9:S27">ROUND(AS28,1-INT(LOG(AS28)))</f>
        <v>12</v>
      </c>
      <c r="T9" s="9">
        <f aca="true" t="shared" si="18" ref="T9:T27">ROUND(AT28,1-INT(LOG(AT28)))</f>
        <v>120</v>
      </c>
      <c r="U9" s="10">
        <f aca="true" t="shared" si="19" ref="U9:U27">ROUND(AU28,1-INT(LOG(AU28)))</f>
        <v>17</v>
      </c>
      <c r="V9" s="9">
        <f aca="true" t="shared" si="20" ref="V9:V27">ROUND(AV28,1-INT(LOG(AV28)))</f>
        <v>160</v>
      </c>
      <c r="W9" s="10">
        <f aca="true" t="shared" si="21" ref="W9:W27">ROUND(AW28,1-INT(LOG(AW28)))</f>
        <v>24</v>
      </c>
      <c r="X9" s="9">
        <f aca="true" t="shared" si="22" ref="X9:X27">ROUND(AX28,1-INT(LOG(AX28)))</f>
        <v>240</v>
      </c>
      <c r="Y9" s="11">
        <f aca="true" t="shared" si="23" ref="Y9:Y27">ROUND(AY28,1-INT(LOG(AY28)))</f>
        <v>35</v>
      </c>
      <c r="Z9" s="3"/>
      <c r="AA9" s="20" t="s">
        <v>43</v>
      </c>
      <c r="AB9" s="21"/>
      <c r="AC9" s="21"/>
      <c r="AD9" s="21"/>
      <c r="AE9" s="22"/>
      <c r="AF9" s="3" t="s">
        <v>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5">
      <c r="A10" s="8">
        <f>mag0.2</f>
        <v>0.2</v>
      </c>
      <c r="B10" s="9">
        <f t="shared" si="0"/>
        <v>2</v>
      </c>
      <c r="C10" s="10">
        <f t="shared" si="1"/>
        <v>1.2</v>
      </c>
      <c r="D10" s="9">
        <f t="shared" si="2"/>
        <v>2.4</v>
      </c>
      <c r="E10" s="10">
        <f t="shared" si="3"/>
        <v>1.4</v>
      </c>
      <c r="F10" s="9">
        <f t="shared" si="4"/>
        <v>2.8</v>
      </c>
      <c r="G10" s="10">
        <f t="shared" si="5"/>
        <v>1.7</v>
      </c>
      <c r="H10" s="9">
        <f t="shared" si="6"/>
        <v>4</v>
      </c>
      <c r="I10" s="10">
        <f t="shared" si="7"/>
        <v>2.4</v>
      </c>
      <c r="J10" s="9">
        <f t="shared" si="8"/>
        <v>5.6</v>
      </c>
      <c r="K10" s="10">
        <f t="shared" si="9"/>
        <v>3.3</v>
      </c>
      <c r="L10" s="9">
        <f t="shared" si="10"/>
        <v>8.1</v>
      </c>
      <c r="M10" s="10">
        <f t="shared" si="11"/>
        <v>4.7</v>
      </c>
      <c r="N10" s="9">
        <f t="shared" si="12"/>
        <v>11</v>
      </c>
      <c r="O10" s="10">
        <f t="shared" si="13"/>
        <v>6.6</v>
      </c>
      <c r="P10" s="9">
        <f t="shared" si="14"/>
        <v>16</v>
      </c>
      <c r="Q10" s="10">
        <f t="shared" si="15"/>
        <v>9.5</v>
      </c>
      <c r="R10" s="9">
        <f t="shared" si="16"/>
        <v>22</v>
      </c>
      <c r="S10" s="10">
        <f t="shared" si="17"/>
        <v>13</v>
      </c>
      <c r="T10" s="9">
        <f t="shared" si="18"/>
        <v>32</v>
      </c>
      <c r="U10" s="10">
        <f t="shared" si="19"/>
        <v>19</v>
      </c>
      <c r="V10" s="9">
        <f t="shared" si="20"/>
        <v>44</v>
      </c>
      <c r="W10" s="10">
        <f t="shared" si="21"/>
        <v>26</v>
      </c>
      <c r="X10" s="9">
        <f t="shared" si="22"/>
        <v>65</v>
      </c>
      <c r="Y10" s="11">
        <f t="shared" si="23"/>
        <v>38</v>
      </c>
      <c r="Z10" s="3"/>
      <c r="AA10" s="24" t="s">
        <v>39</v>
      </c>
      <c r="AB10" s="1">
        <v>6.5</v>
      </c>
      <c r="AC10" s="21" t="s">
        <v>4</v>
      </c>
      <c r="AD10" s="21"/>
      <c r="AE10" s="22"/>
      <c r="AF10" s="3" t="s">
        <v>9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5">
      <c r="A11" s="8">
        <v>0.3</v>
      </c>
      <c r="B11" s="9">
        <f t="shared" si="0"/>
        <v>0.97</v>
      </c>
      <c r="C11" s="10">
        <f t="shared" si="1"/>
        <v>1.3</v>
      </c>
      <c r="D11" s="9">
        <f t="shared" si="2"/>
        <v>1.2</v>
      </c>
      <c r="E11" s="10">
        <f t="shared" si="3"/>
        <v>1.5</v>
      </c>
      <c r="F11" s="9">
        <f t="shared" si="4"/>
        <v>1.4</v>
      </c>
      <c r="G11" s="10">
        <f t="shared" si="5"/>
        <v>1.8</v>
      </c>
      <c r="H11" s="9">
        <f t="shared" si="6"/>
        <v>1.9</v>
      </c>
      <c r="I11" s="10">
        <f t="shared" si="7"/>
        <v>2.6</v>
      </c>
      <c r="J11" s="9">
        <f t="shared" si="8"/>
        <v>2.7</v>
      </c>
      <c r="K11" s="10">
        <f t="shared" si="9"/>
        <v>3.6</v>
      </c>
      <c r="L11" s="9">
        <f t="shared" si="10"/>
        <v>3.9</v>
      </c>
      <c r="M11" s="10">
        <f t="shared" si="11"/>
        <v>5.1</v>
      </c>
      <c r="N11" s="9">
        <f t="shared" si="12"/>
        <v>5.4</v>
      </c>
      <c r="O11" s="10">
        <f t="shared" si="13"/>
        <v>7.2</v>
      </c>
      <c r="P11" s="9">
        <f t="shared" si="14"/>
        <v>7.7</v>
      </c>
      <c r="Q11" s="10">
        <f t="shared" si="15"/>
        <v>10</v>
      </c>
      <c r="R11" s="9">
        <f t="shared" si="16"/>
        <v>11</v>
      </c>
      <c r="S11" s="10">
        <f t="shared" si="17"/>
        <v>14</v>
      </c>
      <c r="T11" s="9">
        <f t="shared" si="18"/>
        <v>15</v>
      </c>
      <c r="U11" s="10">
        <f t="shared" si="19"/>
        <v>20</v>
      </c>
      <c r="V11" s="9">
        <f t="shared" si="20"/>
        <v>21</v>
      </c>
      <c r="W11" s="10">
        <f t="shared" si="21"/>
        <v>28</v>
      </c>
      <c r="X11" s="9">
        <f t="shared" si="22"/>
        <v>31</v>
      </c>
      <c r="Y11" s="11">
        <f t="shared" si="23"/>
        <v>41</v>
      </c>
      <c r="Z11" s="3"/>
      <c r="AA11" s="24" t="s">
        <v>38</v>
      </c>
      <c r="AB11" s="1">
        <v>7</v>
      </c>
      <c r="AC11" s="21" t="s">
        <v>4</v>
      </c>
      <c r="AD11" s="21"/>
      <c r="AE11" s="22"/>
      <c r="AF11" s="3" t="s">
        <v>40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5">
      <c r="A12" s="8">
        <f>mag0.4</f>
        <v>0.4</v>
      </c>
      <c r="B12" s="9">
        <f t="shared" si="0"/>
        <v>0.58</v>
      </c>
      <c r="C12" s="10">
        <f t="shared" si="1"/>
        <v>1.4</v>
      </c>
      <c r="D12" s="9">
        <f t="shared" si="2"/>
        <v>0.7</v>
      </c>
      <c r="E12" s="10">
        <f t="shared" si="3"/>
        <v>1.6</v>
      </c>
      <c r="F12" s="9">
        <f t="shared" si="4"/>
        <v>0.82</v>
      </c>
      <c r="G12" s="10">
        <f t="shared" si="5"/>
        <v>1.9</v>
      </c>
      <c r="H12" s="9">
        <f t="shared" si="6"/>
        <v>1.2</v>
      </c>
      <c r="I12" s="10">
        <f t="shared" si="7"/>
        <v>2.7</v>
      </c>
      <c r="J12" s="9">
        <f t="shared" si="8"/>
        <v>1.6</v>
      </c>
      <c r="K12" s="10">
        <f t="shared" si="9"/>
        <v>3.8</v>
      </c>
      <c r="L12" s="9">
        <f t="shared" si="10"/>
        <v>2.3</v>
      </c>
      <c r="M12" s="10">
        <f t="shared" si="11"/>
        <v>5.5</v>
      </c>
      <c r="N12" s="9">
        <f t="shared" si="12"/>
        <v>3.3</v>
      </c>
      <c r="O12" s="10">
        <f t="shared" si="13"/>
        <v>7.7</v>
      </c>
      <c r="P12" s="9">
        <f t="shared" si="14"/>
        <v>4.7</v>
      </c>
      <c r="Q12" s="10">
        <f t="shared" si="15"/>
        <v>11</v>
      </c>
      <c r="R12" s="9">
        <f t="shared" si="16"/>
        <v>6.4</v>
      </c>
      <c r="S12" s="10">
        <f t="shared" si="17"/>
        <v>15</v>
      </c>
      <c r="T12" s="9">
        <f t="shared" si="18"/>
        <v>9.3</v>
      </c>
      <c r="U12" s="10">
        <f t="shared" si="19"/>
        <v>22</v>
      </c>
      <c r="V12" s="9">
        <f t="shared" si="20"/>
        <v>13</v>
      </c>
      <c r="W12" s="10">
        <f t="shared" si="21"/>
        <v>30</v>
      </c>
      <c r="X12" s="9">
        <f t="shared" si="22"/>
        <v>19</v>
      </c>
      <c r="Y12" s="11">
        <f t="shared" si="23"/>
        <v>44</v>
      </c>
      <c r="Z12" s="3"/>
      <c r="AA12" s="20" t="s">
        <v>44</v>
      </c>
      <c r="AB12" s="21"/>
      <c r="AC12" s="21"/>
      <c r="AD12" s="21"/>
      <c r="AE12" s="22"/>
      <c r="AF12" s="3" t="s">
        <v>41</v>
      </c>
      <c r="AG12" s="3"/>
      <c r="AH12" s="3"/>
      <c r="AI12" s="3"/>
      <c r="AJ12" s="3"/>
      <c r="AK12" s="3" t="s">
        <v>28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5">
      <c r="A13" s="8">
        <f>mag0.5</f>
        <v>0.5</v>
      </c>
      <c r="B13" s="9">
        <f t="shared" si="0"/>
        <v>0.4</v>
      </c>
      <c r="C13" s="10">
        <f t="shared" si="1"/>
        <v>1.5</v>
      </c>
      <c r="D13" s="9">
        <f t="shared" si="2"/>
        <v>0.48</v>
      </c>
      <c r="E13" s="10">
        <f t="shared" si="3"/>
        <v>1.8</v>
      </c>
      <c r="F13" s="9">
        <f t="shared" si="4"/>
        <v>0.56</v>
      </c>
      <c r="G13" s="10">
        <f t="shared" si="5"/>
        <v>2.1</v>
      </c>
      <c r="H13" s="9">
        <f t="shared" si="6"/>
        <v>0.8</v>
      </c>
      <c r="I13" s="10">
        <f t="shared" si="7"/>
        <v>2.9</v>
      </c>
      <c r="J13" s="9">
        <f t="shared" si="8"/>
        <v>1.1</v>
      </c>
      <c r="K13" s="10">
        <f t="shared" si="9"/>
        <v>4.1</v>
      </c>
      <c r="L13" s="9">
        <f t="shared" si="10"/>
        <v>1.6</v>
      </c>
      <c r="M13" s="10">
        <f t="shared" si="11"/>
        <v>5.9</v>
      </c>
      <c r="N13" s="9">
        <f t="shared" si="12"/>
        <v>2.2</v>
      </c>
      <c r="O13" s="10">
        <f t="shared" si="13"/>
        <v>8.2</v>
      </c>
      <c r="P13" s="9">
        <f t="shared" si="14"/>
        <v>3.2</v>
      </c>
      <c r="Q13" s="10">
        <f t="shared" si="15"/>
        <v>12</v>
      </c>
      <c r="R13" s="9">
        <f t="shared" si="16"/>
        <v>4.4</v>
      </c>
      <c r="S13" s="10">
        <f t="shared" si="17"/>
        <v>16</v>
      </c>
      <c r="T13" s="9">
        <f t="shared" si="18"/>
        <v>6.4</v>
      </c>
      <c r="U13" s="10">
        <f t="shared" si="19"/>
        <v>23</v>
      </c>
      <c r="V13" s="9">
        <f t="shared" si="20"/>
        <v>8.8</v>
      </c>
      <c r="W13" s="10">
        <f t="shared" si="21"/>
        <v>32</v>
      </c>
      <c r="X13" s="9">
        <f t="shared" si="22"/>
        <v>13</v>
      </c>
      <c r="Y13" s="11">
        <f t="shared" si="23"/>
        <v>47</v>
      </c>
      <c r="Z13" s="3"/>
      <c r="AA13" s="25" t="s">
        <v>31</v>
      </c>
      <c r="AB13" s="26">
        <f>Pout/Pin</f>
        <v>1.0769230769230769</v>
      </c>
      <c r="AC13" s="21"/>
      <c r="AD13" s="21"/>
      <c r="AE13" s="22"/>
      <c r="AF13" s="3" t="s">
        <v>30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5">
      <c r="A14" s="8">
        <f>mag0.75</f>
        <v>0.75</v>
      </c>
      <c r="B14" s="9">
        <f t="shared" si="0"/>
        <v>0.21</v>
      </c>
      <c r="C14" s="10">
        <f t="shared" si="1"/>
        <v>1.7</v>
      </c>
      <c r="D14" s="9">
        <f t="shared" si="2"/>
        <v>0.25</v>
      </c>
      <c r="E14" s="10">
        <f t="shared" si="3"/>
        <v>2</v>
      </c>
      <c r="F14" s="9">
        <f t="shared" si="4"/>
        <v>0.29</v>
      </c>
      <c r="G14" s="10">
        <f t="shared" si="5"/>
        <v>2.4</v>
      </c>
      <c r="H14" s="9">
        <f t="shared" si="6"/>
        <v>0.41</v>
      </c>
      <c r="I14" s="10">
        <f t="shared" si="7"/>
        <v>3.4</v>
      </c>
      <c r="J14" s="9">
        <f t="shared" si="8"/>
        <v>0.57</v>
      </c>
      <c r="K14" s="10">
        <f t="shared" si="9"/>
        <v>4.8</v>
      </c>
      <c r="L14" s="9">
        <f t="shared" si="10"/>
        <v>0.82</v>
      </c>
      <c r="M14" s="10">
        <f t="shared" si="11"/>
        <v>6.8</v>
      </c>
      <c r="N14" s="9">
        <f t="shared" si="12"/>
        <v>1.1</v>
      </c>
      <c r="O14" s="10">
        <f t="shared" si="13"/>
        <v>9.5</v>
      </c>
      <c r="P14" s="9">
        <f t="shared" si="14"/>
        <v>1.6</v>
      </c>
      <c r="Q14" s="10">
        <f t="shared" si="15"/>
        <v>14</v>
      </c>
      <c r="R14" s="9">
        <f t="shared" si="16"/>
        <v>2.3</v>
      </c>
      <c r="S14" s="10">
        <f t="shared" si="17"/>
        <v>19</v>
      </c>
      <c r="T14" s="9">
        <f t="shared" si="18"/>
        <v>3.3</v>
      </c>
      <c r="U14" s="10">
        <f t="shared" si="19"/>
        <v>27</v>
      </c>
      <c r="V14" s="9">
        <f t="shared" si="20"/>
        <v>4.5</v>
      </c>
      <c r="W14" s="10">
        <f t="shared" si="21"/>
        <v>37</v>
      </c>
      <c r="X14" s="9">
        <f t="shared" si="22"/>
        <v>6.6</v>
      </c>
      <c r="Y14" s="11">
        <f t="shared" si="23"/>
        <v>54</v>
      </c>
      <c r="Z14" s="3"/>
      <c r="AA14" s="20"/>
      <c r="AB14" s="21"/>
      <c r="AC14" s="21"/>
      <c r="AD14" s="21"/>
      <c r="AE14" s="22"/>
      <c r="AF14" s="3"/>
      <c r="AG14" s="3"/>
      <c r="AH14" s="3"/>
      <c r="AI14" s="3"/>
      <c r="AJ14" s="3"/>
      <c r="AK14" s="27" t="s">
        <v>27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5">
      <c r="A15" s="8">
        <f>mag1</f>
        <v>1</v>
      </c>
      <c r="B15" s="9">
        <f t="shared" si="0"/>
        <v>0.13</v>
      </c>
      <c r="C15" s="10">
        <f t="shared" si="1"/>
        <v>1.9</v>
      </c>
      <c r="D15" s="9">
        <f t="shared" si="2"/>
        <v>0.16</v>
      </c>
      <c r="E15" s="10">
        <f t="shared" si="3"/>
        <v>2.3</v>
      </c>
      <c r="F15" s="9">
        <f t="shared" si="4"/>
        <v>0.18</v>
      </c>
      <c r="G15" s="10">
        <f t="shared" si="5"/>
        <v>2.7</v>
      </c>
      <c r="H15" s="9">
        <f t="shared" si="6"/>
        <v>0.26</v>
      </c>
      <c r="I15" s="10">
        <f t="shared" si="7"/>
        <v>3.9</v>
      </c>
      <c r="J15" s="9">
        <f t="shared" si="8"/>
        <v>0.37</v>
      </c>
      <c r="K15" s="10">
        <f t="shared" si="9"/>
        <v>5.4</v>
      </c>
      <c r="L15" s="9">
        <f t="shared" si="10"/>
        <v>0.52</v>
      </c>
      <c r="M15" s="10">
        <f t="shared" si="11"/>
        <v>7.7</v>
      </c>
      <c r="N15" s="9">
        <f t="shared" si="12"/>
        <v>0.73</v>
      </c>
      <c r="O15" s="10">
        <f t="shared" si="13"/>
        <v>11</v>
      </c>
      <c r="P15" s="9">
        <f t="shared" si="14"/>
        <v>1</v>
      </c>
      <c r="Q15" s="10">
        <f t="shared" si="15"/>
        <v>15</v>
      </c>
      <c r="R15" s="9">
        <f t="shared" si="16"/>
        <v>1.4</v>
      </c>
      <c r="S15" s="10">
        <f t="shared" si="17"/>
        <v>21</v>
      </c>
      <c r="T15" s="9">
        <f t="shared" si="18"/>
        <v>2.1</v>
      </c>
      <c r="U15" s="10">
        <f t="shared" si="19"/>
        <v>31</v>
      </c>
      <c r="V15" s="9">
        <f t="shared" si="20"/>
        <v>2.9</v>
      </c>
      <c r="W15" s="10">
        <f t="shared" si="21"/>
        <v>42</v>
      </c>
      <c r="X15" s="9">
        <f t="shared" si="22"/>
        <v>4.2</v>
      </c>
      <c r="Y15" s="11">
        <f t="shared" si="23"/>
        <v>62</v>
      </c>
      <c r="Z15" s="3"/>
      <c r="AA15" s="23" t="s">
        <v>16</v>
      </c>
      <c r="AB15" s="1">
        <v>550</v>
      </c>
      <c r="AC15" s="21" t="s">
        <v>17</v>
      </c>
      <c r="AD15" s="21"/>
      <c r="AE15" s="22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5">
      <c r="A16" s="12">
        <f>mag1.5</f>
        <v>1.5</v>
      </c>
      <c r="B16" s="9">
        <f t="shared" si="0"/>
        <v>0.072</v>
      </c>
      <c r="C16" s="10">
        <f t="shared" si="1"/>
        <v>2.4</v>
      </c>
      <c r="D16" s="9">
        <f t="shared" si="2"/>
        <v>0.087</v>
      </c>
      <c r="E16" s="10">
        <f t="shared" si="3"/>
        <v>2.9</v>
      </c>
      <c r="F16" s="9">
        <f t="shared" si="4"/>
        <v>0.1</v>
      </c>
      <c r="G16" s="10">
        <f t="shared" si="5"/>
        <v>3.4</v>
      </c>
      <c r="H16" s="9">
        <f t="shared" si="6"/>
        <v>0.14</v>
      </c>
      <c r="I16" s="10">
        <f t="shared" si="7"/>
        <v>4.8</v>
      </c>
      <c r="J16" s="9">
        <f t="shared" si="8"/>
        <v>0.2</v>
      </c>
      <c r="K16" s="10">
        <f t="shared" si="9"/>
        <v>6.7</v>
      </c>
      <c r="L16" s="9">
        <f t="shared" si="10"/>
        <v>0.29</v>
      </c>
      <c r="M16" s="10">
        <f t="shared" si="11"/>
        <v>9.6</v>
      </c>
      <c r="N16" s="9">
        <f t="shared" si="12"/>
        <v>0.4</v>
      </c>
      <c r="O16" s="10">
        <f t="shared" si="13"/>
        <v>13</v>
      </c>
      <c r="P16" s="9">
        <f t="shared" si="14"/>
        <v>0.58</v>
      </c>
      <c r="Q16" s="10">
        <f t="shared" si="15"/>
        <v>19</v>
      </c>
      <c r="R16" s="9">
        <f t="shared" si="16"/>
        <v>0.8</v>
      </c>
      <c r="S16" s="10">
        <f t="shared" si="17"/>
        <v>26</v>
      </c>
      <c r="T16" s="9">
        <f t="shared" si="18"/>
        <v>1.2</v>
      </c>
      <c r="U16" s="10">
        <f t="shared" si="19"/>
        <v>38</v>
      </c>
      <c r="V16" s="9">
        <f t="shared" si="20"/>
        <v>1.6</v>
      </c>
      <c r="W16" s="10">
        <f t="shared" si="21"/>
        <v>53</v>
      </c>
      <c r="X16" s="9">
        <f t="shared" si="22"/>
        <v>2.3</v>
      </c>
      <c r="Y16" s="11">
        <f t="shared" si="23"/>
        <v>77</v>
      </c>
      <c r="Z16" s="3"/>
      <c r="AA16" s="28" t="s">
        <v>18</v>
      </c>
      <c r="AB16" s="29"/>
      <c r="AC16" s="29"/>
      <c r="AD16" s="29"/>
      <c r="AE16" s="30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5">
      <c r="A17" s="8">
        <f>mag2</f>
        <v>2</v>
      </c>
      <c r="B17" s="9">
        <f t="shared" si="0"/>
        <v>0.049</v>
      </c>
      <c r="C17" s="10">
        <f t="shared" si="1"/>
        <v>2.9</v>
      </c>
      <c r="D17" s="9">
        <f t="shared" si="2"/>
        <v>0.058</v>
      </c>
      <c r="E17" s="10">
        <f t="shared" si="3"/>
        <v>3.4</v>
      </c>
      <c r="F17" s="9">
        <f t="shared" si="4"/>
        <v>0.068</v>
      </c>
      <c r="G17" s="10">
        <f t="shared" si="5"/>
        <v>4</v>
      </c>
      <c r="H17" s="9">
        <f t="shared" si="6"/>
        <v>0.097</v>
      </c>
      <c r="I17" s="10">
        <f t="shared" si="7"/>
        <v>5.7</v>
      </c>
      <c r="J17" s="9">
        <f t="shared" si="8"/>
        <v>0.14</v>
      </c>
      <c r="K17" s="10">
        <f t="shared" si="9"/>
        <v>8</v>
      </c>
      <c r="L17" s="9">
        <f t="shared" si="10"/>
        <v>0.19</v>
      </c>
      <c r="M17" s="10">
        <f t="shared" si="11"/>
        <v>11</v>
      </c>
      <c r="N17" s="9">
        <f t="shared" si="12"/>
        <v>0.27</v>
      </c>
      <c r="O17" s="10">
        <f t="shared" si="13"/>
        <v>16</v>
      </c>
      <c r="P17" s="9">
        <f t="shared" si="14"/>
        <v>0.39</v>
      </c>
      <c r="Q17" s="10">
        <f t="shared" si="15"/>
        <v>23</v>
      </c>
      <c r="R17" s="9">
        <f t="shared" si="16"/>
        <v>0.53</v>
      </c>
      <c r="S17" s="10">
        <f t="shared" si="17"/>
        <v>31</v>
      </c>
      <c r="T17" s="9">
        <f t="shared" si="18"/>
        <v>0.78</v>
      </c>
      <c r="U17" s="10">
        <f t="shared" si="19"/>
        <v>46</v>
      </c>
      <c r="V17" s="9">
        <f t="shared" si="20"/>
        <v>1.1</v>
      </c>
      <c r="W17" s="10">
        <f t="shared" si="21"/>
        <v>63</v>
      </c>
      <c r="X17" s="9">
        <f t="shared" si="22"/>
        <v>1.6</v>
      </c>
      <c r="Y17" s="11">
        <f t="shared" si="23"/>
        <v>91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5">
      <c r="A18" s="8">
        <f>mag2.5</f>
        <v>2.5</v>
      </c>
      <c r="B18" s="9">
        <f t="shared" si="0"/>
        <v>0.036</v>
      </c>
      <c r="C18" s="10">
        <f t="shared" si="1"/>
        <v>3.3</v>
      </c>
      <c r="D18" s="9">
        <f t="shared" si="2"/>
        <v>0.043</v>
      </c>
      <c r="E18" s="10">
        <f t="shared" si="3"/>
        <v>4</v>
      </c>
      <c r="F18" s="9">
        <f t="shared" si="4"/>
        <v>0.051</v>
      </c>
      <c r="G18" s="10">
        <f t="shared" si="5"/>
        <v>4.7</v>
      </c>
      <c r="H18" s="9">
        <f t="shared" si="6"/>
        <v>0.072</v>
      </c>
      <c r="I18" s="10">
        <f t="shared" si="7"/>
        <v>6.6</v>
      </c>
      <c r="J18" s="9">
        <f t="shared" si="8"/>
        <v>0.1</v>
      </c>
      <c r="K18" s="10">
        <f t="shared" si="9"/>
        <v>9.3</v>
      </c>
      <c r="L18" s="9">
        <f t="shared" si="10"/>
        <v>0.14</v>
      </c>
      <c r="M18" s="10">
        <f t="shared" si="11"/>
        <v>13</v>
      </c>
      <c r="N18" s="9">
        <f t="shared" si="12"/>
        <v>0.2</v>
      </c>
      <c r="O18" s="10">
        <f t="shared" si="13"/>
        <v>19</v>
      </c>
      <c r="P18" s="9">
        <f t="shared" si="14"/>
        <v>0.29</v>
      </c>
      <c r="Q18" s="10">
        <f t="shared" si="15"/>
        <v>27</v>
      </c>
      <c r="R18" s="9">
        <f t="shared" si="16"/>
        <v>0.4</v>
      </c>
      <c r="S18" s="10">
        <f t="shared" si="17"/>
        <v>37</v>
      </c>
      <c r="T18" s="9">
        <f t="shared" si="18"/>
        <v>0.58</v>
      </c>
      <c r="U18" s="10">
        <f t="shared" si="19"/>
        <v>53</v>
      </c>
      <c r="V18" s="9">
        <f t="shared" si="20"/>
        <v>0.8</v>
      </c>
      <c r="W18" s="10">
        <f t="shared" si="21"/>
        <v>73</v>
      </c>
      <c r="X18" s="9">
        <f t="shared" si="22"/>
        <v>1.2</v>
      </c>
      <c r="Y18" s="11">
        <f t="shared" si="23"/>
        <v>110</v>
      </c>
      <c r="Z18" s="3"/>
      <c r="AA18" s="2" t="s">
        <v>32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5">
      <c r="A19" s="8">
        <f>mag3</f>
        <v>3</v>
      </c>
      <c r="B19" s="9">
        <f t="shared" si="0"/>
        <v>0.029</v>
      </c>
      <c r="C19" s="10">
        <f t="shared" si="1"/>
        <v>3.8</v>
      </c>
      <c r="D19" s="9">
        <f t="shared" si="2"/>
        <v>0.034</v>
      </c>
      <c r="E19" s="10">
        <f t="shared" si="3"/>
        <v>4.5</v>
      </c>
      <c r="F19" s="9">
        <f t="shared" si="4"/>
        <v>0.04</v>
      </c>
      <c r="G19" s="10">
        <f t="shared" si="5"/>
        <v>5.3</v>
      </c>
      <c r="H19" s="9">
        <f t="shared" si="6"/>
        <v>0.057</v>
      </c>
      <c r="I19" s="10">
        <f t="shared" si="7"/>
        <v>7.6</v>
      </c>
      <c r="J19" s="9">
        <f t="shared" si="8"/>
        <v>0.08</v>
      </c>
      <c r="K19" s="10">
        <f t="shared" si="9"/>
        <v>11</v>
      </c>
      <c r="L19" s="9">
        <f t="shared" si="10"/>
        <v>0.11</v>
      </c>
      <c r="M19" s="10">
        <f t="shared" si="11"/>
        <v>15</v>
      </c>
      <c r="N19" s="9">
        <f t="shared" si="12"/>
        <v>0.16</v>
      </c>
      <c r="O19" s="10">
        <f t="shared" si="13"/>
        <v>21</v>
      </c>
      <c r="P19" s="9">
        <f t="shared" si="14"/>
        <v>0.23</v>
      </c>
      <c r="Q19" s="10">
        <f t="shared" si="15"/>
        <v>30</v>
      </c>
      <c r="R19" s="9">
        <f t="shared" si="16"/>
        <v>0.31</v>
      </c>
      <c r="S19" s="10">
        <f t="shared" si="17"/>
        <v>42</v>
      </c>
      <c r="T19" s="9">
        <f t="shared" si="18"/>
        <v>0.46</v>
      </c>
      <c r="U19" s="10">
        <f t="shared" si="19"/>
        <v>61</v>
      </c>
      <c r="V19" s="9">
        <f t="shared" si="20"/>
        <v>0.63</v>
      </c>
      <c r="W19" s="10">
        <f t="shared" si="21"/>
        <v>83</v>
      </c>
      <c r="X19" s="9">
        <f t="shared" si="22"/>
        <v>0.92</v>
      </c>
      <c r="Y19" s="11">
        <f t="shared" si="23"/>
        <v>120</v>
      </c>
      <c r="Z19" s="3"/>
      <c r="AA19" s="31" t="s">
        <v>33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5">
      <c r="A20" s="8">
        <f>mag4</f>
        <v>4</v>
      </c>
      <c r="B20" s="9">
        <f t="shared" si="0"/>
        <v>0.02</v>
      </c>
      <c r="C20" s="10">
        <f t="shared" si="1"/>
        <v>4.7</v>
      </c>
      <c r="D20" s="9">
        <f t="shared" si="2"/>
        <v>0.024</v>
      </c>
      <c r="E20" s="10">
        <f t="shared" si="3"/>
        <v>5.7</v>
      </c>
      <c r="F20" s="9">
        <f t="shared" si="4"/>
        <v>0.028</v>
      </c>
      <c r="G20" s="10">
        <f t="shared" si="5"/>
        <v>6.6</v>
      </c>
      <c r="H20" s="9">
        <f t="shared" si="6"/>
        <v>0.04</v>
      </c>
      <c r="I20" s="10">
        <f t="shared" si="7"/>
        <v>9.4</v>
      </c>
      <c r="J20" s="9">
        <f t="shared" si="8"/>
        <v>0.056</v>
      </c>
      <c r="K20" s="10">
        <f t="shared" si="9"/>
        <v>13</v>
      </c>
      <c r="L20" s="9">
        <f t="shared" si="10"/>
        <v>0.08</v>
      </c>
      <c r="M20" s="10">
        <f t="shared" si="11"/>
        <v>19</v>
      </c>
      <c r="N20" s="9">
        <f t="shared" si="12"/>
        <v>0.11</v>
      </c>
      <c r="O20" s="10">
        <f t="shared" si="13"/>
        <v>26</v>
      </c>
      <c r="P20" s="9">
        <f t="shared" si="14"/>
        <v>0.16</v>
      </c>
      <c r="Q20" s="10">
        <f t="shared" si="15"/>
        <v>38</v>
      </c>
      <c r="R20" s="9">
        <f t="shared" si="16"/>
        <v>0.22</v>
      </c>
      <c r="S20" s="10">
        <f t="shared" si="17"/>
        <v>52</v>
      </c>
      <c r="T20" s="9">
        <f t="shared" si="18"/>
        <v>0.32</v>
      </c>
      <c r="U20" s="10">
        <f t="shared" si="19"/>
        <v>75</v>
      </c>
      <c r="V20" s="9">
        <f t="shared" si="20"/>
        <v>0.44</v>
      </c>
      <c r="W20" s="10">
        <f t="shared" si="21"/>
        <v>100</v>
      </c>
      <c r="X20" s="9">
        <f t="shared" si="22"/>
        <v>0.64</v>
      </c>
      <c r="Y20" s="11">
        <f t="shared" si="23"/>
        <v>150</v>
      </c>
      <c r="Z20" s="3"/>
      <c r="AA20" s="31" t="s">
        <v>20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5">
      <c r="A21" s="8">
        <f>mag5</f>
        <v>5</v>
      </c>
      <c r="B21" s="9">
        <f t="shared" si="0"/>
        <v>0.015</v>
      </c>
      <c r="C21" s="10">
        <f t="shared" si="1"/>
        <v>5.6</v>
      </c>
      <c r="D21" s="9">
        <f t="shared" si="2"/>
        <v>0.018</v>
      </c>
      <c r="E21" s="10">
        <f t="shared" si="3"/>
        <v>6.8</v>
      </c>
      <c r="F21" s="9">
        <f t="shared" si="4"/>
        <v>0.021</v>
      </c>
      <c r="G21" s="10">
        <f t="shared" si="5"/>
        <v>7.9</v>
      </c>
      <c r="H21" s="9">
        <f t="shared" si="6"/>
        <v>0.031</v>
      </c>
      <c r="I21" s="10">
        <f t="shared" si="7"/>
        <v>11</v>
      </c>
      <c r="J21" s="9">
        <f t="shared" si="8"/>
        <v>0.043</v>
      </c>
      <c r="K21" s="10">
        <f t="shared" si="9"/>
        <v>16</v>
      </c>
      <c r="L21" s="9">
        <f t="shared" si="10"/>
        <v>0.061</v>
      </c>
      <c r="M21" s="10">
        <f t="shared" si="11"/>
        <v>23</v>
      </c>
      <c r="N21" s="9">
        <f t="shared" si="12"/>
        <v>0.086</v>
      </c>
      <c r="O21" s="10">
        <f t="shared" si="13"/>
        <v>32</v>
      </c>
      <c r="P21" s="9">
        <f t="shared" si="14"/>
        <v>0.12</v>
      </c>
      <c r="Q21" s="10">
        <f t="shared" si="15"/>
        <v>45</v>
      </c>
      <c r="R21" s="9">
        <f t="shared" si="16"/>
        <v>0.17</v>
      </c>
      <c r="S21" s="10">
        <f t="shared" si="17"/>
        <v>62</v>
      </c>
      <c r="T21" s="9">
        <f t="shared" si="18"/>
        <v>0.25</v>
      </c>
      <c r="U21" s="10">
        <f t="shared" si="19"/>
        <v>90</v>
      </c>
      <c r="V21" s="9">
        <f t="shared" si="20"/>
        <v>0.34</v>
      </c>
      <c r="W21" s="10">
        <f t="shared" si="21"/>
        <v>120</v>
      </c>
      <c r="X21" s="9">
        <f t="shared" si="22"/>
        <v>0.49</v>
      </c>
      <c r="Y21" s="11">
        <f t="shared" si="23"/>
        <v>180</v>
      </c>
      <c r="Z21" s="3"/>
      <c r="AA21" s="31" t="s">
        <v>22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5">
      <c r="A22" s="8">
        <f>mag7.5</f>
        <v>7.5</v>
      </c>
      <c r="B22" s="9">
        <f t="shared" si="0"/>
        <v>0.0096</v>
      </c>
      <c r="C22" s="10">
        <f t="shared" si="1"/>
        <v>8</v>
      </c>
      <c r="D22" s="9">
        <f t="shared" si="2"/>
        <v>0.012</v>
      </c>
      <c r="E22" s="10">
        <f t="shared" si="3"/>
        <v>9.6</v>
      </c>
      <c r="F22" s="9">
        <f t="shared" si="4"/>
        <v>0.013</v>
      </c>
      <c r="G22" s="10">
        <f t="shared" si="5"/>
        <v>11</v>
      </c>
      <c r="H22" s="9">
        <f t="shared" si="6"/>
        <v>0.019</v>
      </c>
      <c r="I22" s="10">
        <f t="shared" si="7"/>
        <v>16</v>
      </c>
      <c r="J22" s="9">
        <f t="shared" si="8"/>
        <v>0.027</v>
      </c>
      <c r="K22" s="10">
        <f t="shared" si="9"/>
        <v>22</v>
      </c>
      <c r="L22" s="9">
        <f t="shared" si="10"/>
        <v>0.039</v>
      </c>
      <c r="M22" s="10">
        <f t="shared" si="11"/>
        <v>32</v>
      </c>
      <c r="N22" s="9">
        <f t="shared" si="12"/>
        <v>0.054</v>
      </c>
      <c r="O22" s="10">
        <f t="shared" si="13"/>
        <v>45</v>
      </c>
      <c r="P22" s="9">
        <f t="shared" si="14"/>
        <v>0.077</v>
      </c>
      <c r="Q22" s="10">
        <f t="shared" si="15"/>
        <v>64</v>
      </c>
      <c r="R22" s="9">
        <f t="shared" si="16"/>
        <v>0.11</v>
      </c>
      <c r="S22" s="10">
        <f t="shared" si="17"/>
        <v>88</v>
      </c>
      <c r="T22" s="9">
        <f t="shared" si="18"/>
        <v>0.15</v>
      </c>
      <c r="U22" s="10">
        <f t="shared" si="19"/>
        <v>130</v>
      </c>
      <c r="V22" s="9">
        <f t="shared" si="20"/>
        <v>0.21</v>
      </c>
      <c r="W22" s="10">
        <f t="shared" si="21"/>
        <v>180</v>
      </c>
      <c r="X22" s="9">
        <f t="shared" si="22"/>
        <v>0.31</v>
      </c>
      <c r="Y22" s="11">
        <f t="shared" si="23"/>
        <v>250</v>
      </c>
      <c r="Z22" s="3"/>
      <c r="AA22" s="31" t="s">
        <v>21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5">
      <c r="A23" s="8">
        <f>mag10real</f>
        <v>10</v>
      </c>
      <c r="B23" s="9">
        <f t="shared" si="0"/>
        <v>0.007</v>
      </c>
      <c r="C23" s="10">
        <f t="shared" si="1"/>
        <v>10</v>
      </c>
      <c r="D23" s="9">
        <f t="shared" si="2"/>
        <v>0.0084</v>
      </c>
      <c r="E23" s="10">
        <f t="shared" si="3"/>
        <v>12</v>
      </c>
      <c r="F23" s="9">
        <f t="shared" si="4"/>
        <v>0.0098</v>
      </c>
      <c r="G23" s="10">
        <f t="shared" si="5"/>
        <v>14</v>
      </c>
      <c r="H23" s="9">
        <f t="shared" si="6"/>
        <v>0.014</v>
      </c>
      <c r="I23" s="10">
        <f t="shared" si="7"/>
        <v>21</v>
      </c>
      <c r="J23" s="9">
        <f t="shared" si="8"/>
        <v>0.02</v>
      </c>
      <c r="K23" s="10">
        <f t="shared" si="9"/>
        <v>29</v>
      </c>
      <c r="L23" s="9">
        <f t="shared" si="10"/>
        <v>0.028</v>
      </c>
      <c r="M23" s="10">
        <f t="shared" si="11"/>
        <v>41</v>
      </c>
      <c r="N23" s="9">
        <f t="shared" si="12"/>
        <v>0.039</v>
      </c>
      <c r="O23" s="10">
        <f t="shared" si="13"/>
        <v>58</v>
      </c>
      <c r="P23" s="9">
        <f t="shared" si="14"/>
        <v>0.056</v>
      </c>
      <c r="Q23" s="10">
        <f t="shared" si="15"/>
        <v>82</v>
      </c>
      <c r="R23" s="9">
        <f t="shared" si="16"/>
        <v>0.077</v>
      </c>
      <c r="S23" s="10">
        <f t="shared" si="17"/>
        <v>110</v>
      </c>
      <c r="T23" s="9">
        <f t="shared" si="18"/>
        <v>0.11</v>
      </c>
      <c r="U23" s="10">
        <f t="shared" si="19"/>
        <v>160</v>
      </c>
      <c r="V23" s="9">
        <f t="shared" si="20"/>
        <v>0.15</v>
      </c>
      <c r="W23" s="10">
        <f t="shared" si="21"/>
        <v>230</v>
      </c>
      <c r="X23" s="9">
        <f t="shared" si="22"/>
        <v>0.22</v>
      </c>
      <c r="Y23" s="11">
        <f t="shared" si="23"/>
        <v>330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5">
      <c r="A24" s="8">
        <f>mag10</f>
        <v>15</v>
      </c>
      <c r="B24" s="9">
        <f t="shared" si="0"/>
        <v>0.0045</v>
      </c>
      <c r="C24" s="10">
        <f t="shared" si="1"/>
        <v>15</v>
      </c>
      <c r="D24" s="9">
        <f t="shared" si="2"/>
        <v>0.0054</v>
      </c>
      <c r="E24" s="10">
        <f t="shared" si="3"/>
        <v>18</v>
      </c>
      <c r="F24" s="9">
        <f t="shared" si="4"/>
        <v>0.0063</v>
      </c>
      <c r="G24" s="10">
        <f t="shared" si="5"/>
        <v>21</v>
      </c>
      <c r="H24" s="9">
        <f t="shared" si="6"/>
        <v>0.009</v>
      </c>
      <c r="I24" s="10">
        <f t="shared" si="7"/>
        <v>30</v>
      </c>
      <c r="J24" s="9">
        <f t="shared" si="8"/>
        <v>0.013</v>
      </c>
      <c r="K24" s="10">
        <f t="shared" si="9"/>
        <v>42</v>
      </c>
      <c r="L24" s="9">
        <f t="shared" si="10"/>
        <v>0.018</v>
      </c>
      <c r="M24" s="10">
        <f t="shared" si="11"/>
        <v>60</v>
      </c>
      <c r="N24" s="9">
        <f t="shared" si="12"/>
        <v>0.025</v>
      </c>
      <c r="O24" s="10">
        <f t="shared" si="13"/>
        <v>84</v>
      </c>
      <c r="P24" s="9">
        <f t="shared" si="14"/>
        <v>0.036</v>
      </c>
      <c r="Q24" s="10">
        <f t="shared" si="15"/>
        <v>120</v>
      </c>
      <c r="R24" s="9">
        <f t="shared" si="16"/>
        <v>0.05</v>
      </c>
      <c r="S24" s="10">
        <f t="shared" si="17"/>
        <v>160</v>
      </c>
      <c r="T24" s="9">
        <f t="shared" si="18"/>
        <v>0.072</v>
      </c>
      <c r="U24" s="10">
        <f t="shared" si="19"/>
        <v>240</v>
      </c>
      <c r="V24" s="9">
        <f t="shared" si="20"/>
        <v>0.099</v>
      </c>
      <c r="W24" s="10">
        <f t="shared" si="21"/>
        <v>330</v>
      </c>
      <c r="X24" s="9">
        <f t="shared" si="22"/>
        <v>0.14</v>
      </c>
      <c r="Y24" s="11">
        <f t="shared" si="23"/>
        <v>480</v>
      </c>
      <c r="Z24" s="3"/>
      <c r="AA24" s="3" t="s">
        <v>29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5">
      <c r="A25" s="8">
        <f>mag20</f>
        <v>20</v>
      </c>
      <c r="B25" s="9">
        <f t="shared" si="0"/>
        <v>0.0033</v>
      </c>
      <c r="C25" s="10">
        <f t="shared" si="1"/>
        <v>20</v>
      </c>
      <c r="D25" s="9">
        <f t="shared" si="2"/>
        <v>0.004</v>
      </c>
      <c r="E25" s="10">
        <f t="shared" si="3"/>
        <v>23</v>
      </c>
      <c r="F25" s="9">
        <f t="shared" si="4"/>
        <v>0.0047</v>
      </c>
      <c r="G25" s="10">
        <f t="shared" si="5"/>
        <v>27</v>
      </c>
      <c r="H25" s="9">
        <f t="shared" si="6"/>
        <v>0.0067</v>
      </c>
      <c r="I25" s="10">
        <f t="shared" si="7"/>
        <v>39</v>
      </c>
      <c r="J25" s="9">
        <f t="shared" si="8"/>
        <v>0.0093</v>
      </c>
      <c r="K25" s="10">
        <f t="shared" si="9"/>
        <v>55</v>
      </c>
      <c r="L25" s="9">
        <f t="shared" si="10"/>
        <v>0.013</v>
      </c>
      <c r="M25" s="10">
        <f t="shared" si="11"/>
        <v>78</v>
      </c>
      <c r="N25" s="9">
        <f t="shared" si="12"/>
        <v>0.019</v>
      </c>
      <c r="O25" s="10">
        <f t="shared" si="13"/>
        <v>110</v>
      </c>
      <c r="P25" s="9">
        <f t="shared" si="14"/>
        <v>0.027</v>
      </c>
      <c r="Q25" s="10">
        <f t="shared" si="15"/>
        <v>160</v>
      </c>
      <c r="R25" s="9">
        <f t="shared" si="16"/>
        <v>0.037</v>
      </c>
      <c r="S25" s="10">
        <f t="shared" si="17"/>
        <v>220</v>
      </c>
      <c r="T25" s="9">
        <f t="shared" si="18"/>
        <v>0.053</v>
      </c>
      <c r="U25" s="10">
        <f t="shared" si="19"/>
        <v>310</v>
      </c>
      <c r="V25" s="9">
        <f t="shared" si="20"/>
        <v>0.073</v>
      </c>
      <c r="W25" s="10">
        <f t="shared" si="21"/>
        <v>430</v>
      </c>
      <c r="X25" s="9">
        <f t="shared" si="22"/>
        <v>0.11</v>
      </c>
      <c r="Y25" s="11">
        <f t="shared" si="23"/>
        <v>630</v>
      </c>
      <c r="Z25" s="3"/>
      <c r="AA25" s="3" t="s">
        <v>47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5">
      <c r="A26" s="8">
        <f>mag30</f>
        <v>30</v>
      </c>
      <c r="B26" s="9">
        <f t="shared" si="0"/>
        <v>0.0022</v>
      </c>
      <c r="C26" s="10">
        <f t="shared" si="1"/>
        <v>29</v>
      </c>
      <c r="D26" s="9">
        <f t="shared" si="2"/>
        <v>0.0026</v>
      </c>
      <c r="E26" s="10">
        <f t="shared" si="3"/>
        <v>35</v>
      </c>
      <c r="F26" s="9">
        <f t="shared" si="4"/>
        <v>0.0031</v>
      </c>
      <c r="G26" s="10">
        <f t="shared" si="5"/>
        <v>40</v>
      </c>
      <c r="H26" s="9">
        <f t="shared" si="6"/>
        <v>0.0044</v>
      </c>
      <c r="I26" s="10">
        <f t="shared" si="7"/>
        <v>58</v>
      </c>
      <c r="J26" s="9">
        <f t="shared" si="8"/>
        <v>0.0061</v>
      </c>
      <c r="K26" s="10">
        <f t="shared" si="9"/>
        <v>81</v>
      </c>
      <c r="L26" s="9">
        <f t="shared" si="10"/>
        <v>0.0087</v>
      </c>
      <c r="M26" s="10">
        <f t="shared" si="11"/>
        <v>120</v>
      </c>
      <c r="N26" s="9">
        <f t="shared" si="12"/>
        <v>0.012</v>
      </c>
      <c r="O26" s="10">
        <f t="shared" si="13"/>
        <v>160</v>
      </c>
      <c r="P26" s="9">
        <f t="shared" si="14"/>
        <v>0.017</v>
      </c>
      <c r="Q26" s="10">
        <f t="shared" si="15"/>
        <v>230</v>
      </c>
      <c r="R26" s="9">
        <f t="shared" si="16"/>
        <v>0.024</v>
      </c>
      <c r="S26" s="10">
        <f t="shared" si="17"/>
        <v>320</v>
      </c>
      <c r="T26" s="9">
        <f t="shared" si="18"/>
        <v>0.035</v>
      </c>
      <c r="U26" s="10">
        <f t="shared" si="19"/>
        <v>460</v>
      </c>
      <c r="V26" s="9">
        <f t="shared" si="20"/>
        <v>0.048</v>
      </c>
      <c r="W26" s="10">
        <f t="shared" si="21"/>
        <v>630</v>
      </c>
      <c r="X26" s="9">
        <f t="shared" si="22"/>
        <v>0.07</v>
      </c>
      <c r="Y26" s="11">
        <f t="shared" si="23"/>
        <v>920</v>
      </c>
      <c r="Z26" s="3"/>
      <c r="AA26" s="32" t="s">
        <v>48</v>
      </c>
      <c r="AB26" s="46">
        <v>1</v>
      </c>
      <c r="AC26" s="46"/>
      <c r="AD26" s="46">
        <v>1.2</v>
      </c>
      <c r="AE26" s="46"/>
      <c r="AF26" s="46">
        <v>1.4</v>
      </c>
      <c r="AG26" s="46"/>
      <c r="AH26" s="46">
        <v>2</v>
      </c>
      <c r="AI26" s="46"/>
      <c r="AJ26" s="46">
        <v>2.8</v>
      </c>
      <c r="AK26" s="46"/>
      <c r="AL26" s="46">
        <v>4</v>
      </c>
      <c r="AM26" s="46"/>
      <c r="AN26" s="46">
        <v>5.6</v>
      </c>
      <c r="AO26" s="46"/>
      <c r="AP26" s="46">
        <v>8</v>
      </c>
      <c r="AQ26" s="46"/>
      <c r="AR26" s="46">
        <v>11</v>
      </c>
      <c r="AS26" s="46"/>
      <c r="AT26" s="46">
        <v>16</v>
      </c>
      <c r="AU26" s="46"/>
      <c r="AV26" s="46">
        <v>22</v>
      </c>
      <c r="AW26" s="46"/>
      <c r="AX26" s="46">
        <v>32</v>
      </c>
      <c r="AY26" s="46"/>
      <c r="AZ26" s="3"/>
    </row>
    <row r="27" spans="1:52" ht="15">
      <c r="A27" s="8">
        <f>mag40</f>
        <v>40</v>
      </c>
      <c r="B27" s="9">
        <f t="shared" si="0"/>
        <v>0.0016</v>
      </c>
      <c r="C27" s="10">
        <f t="shared" si="1"/>
        <v>38</v>
      </c>
      <c r="D27" s="9">
        <f t="shared" si="2"/>
        <v>0.0019</v>
      </c>
      <c r="E27" s="10">
        <f t="shared" si="3"/>
        <v>46</v>
      </c>
      <c r="F27" s="9">
        <f t="shared" si="4"/>
        <v>0.0023</v>
      </c>
      <c r="G27" s="10">
        <f t="shared" si="5"/>
        <v>53</v>
      </c>
      <c r="H27" s="9">
        <f t="shared" si="6"/>
        <v>0.0032</v>
      </c>
      <c r="I27" s="10">
        <f t="shared" si="7"/>
        <v>76</v>
      </c>
      <c r="J27" s="9">
        <f t="shared" si="8"/>
        <v>0.0045</v>
      </c>
      <c r="K27" s="10">
        <f t="shared" si="9"/>
        <v>110</v>
      </c>
      <c r="L27" s="9">
        <f t="shared" si="10"/>
        <v>0.0065</v>
      </c>
      <c r="M27" s="10">
        <f t="shared" si="11"/>
        <v>150</v>
      </c>
      <c r="N27" s="9">
        <f t="shared" si="12"/>
        <v>0.0091</v>
      </c>
      <c r="O27" s="10">
        <f t="shared" si="13"/>
        <v>210</v>
      </c>
      <c r="P27" s="9">
        <f t="shared" si="14"/>
        <v>0.013</v>
      </c>
      <c r="Q27" s="10">
        <f t="shared" si="15"/>
        <v>310</v>
      </c>
      <c r="R27" s="9">
        <f t="shared" si="16"/>
        <v>0.018</v>
      </c>
      <c r="S27" s="10">
        <f t="shared" si="17"/>
        <v>420</v>
      </c>
      <c r="T27" s="9">
        <f t="shared" si="18"/>
        <v>0.026</v>
      </c>
      <c r="U27" s="10">
        <f t="shared" si="19"/>
        <v>610</v>
      </c>
      <c r="V27" s="9">
        <f t="shared" si="20"/>
        <v>0.036</v>
      </c>
      <c r="W27" s="10">
        <f t="shared" si="21"/>
        <v>840</v>
      </c>
      <c r="X27" s="9">
        <f t="shared" si="22"/>
        <v>0.052</v>
      </c>
      <c r="Y27" s="11">
        <f t="shared" si="23"/>
        <v>1200</v>
      </c>
      <c r="Z27" s="3"/>
      <c r="AA27" s="33" t="s">
        <v>49</v>
      </c>
      <c r="AB27" s="34" t="s">
        <v>2</v>
      </c>
      <c r="AC27" s="35" t="s">
        <v>0</v>
      </c>
      <c r="AD27" s="36" t="s">
        <v>2</v>
      </c>
      <c r="AE27" s="35" t="s">
        <v>0</v>
      </c>
      <c r="AF27" s="36" t="s">
        <v>2</v>
      </c>
      <c r="AG27" s="35" t="s">
        <v>0</v>
      </c>
      <c r="AH27" s="36" t="s">
        <v>2</v>
      </c>
      <c r="AI27" s="35" t="s">
        <v>0</v>
      </c>
      <c r="AJ27" s="36" t="s">
        <v>2</v>
      </c>
      <c r="AK27" s="35" t="s">
        <v>0</v>
      </c>
      <c r="AL27" s="36" t="s">
        <v>2</v>
      </c>
      <c r="AM27" s="35" t="s">
        <v>0</v>
      </c>
      <c r="AN27" s="36" t="s">
        <v>2</v>
      </c>
      <c r="AO27" s="35" t="s">
        <v>0</v>
      </c>
      <c r="AP27" s="36" t="s">
        <v>2</v>
      </c>
      <c r="AQ27" s="35" t="s">
        <v>0</v>
      </c>
      <c r="AR27" s="36" t="s">
        <v>2</v>
      </c>
      <c r="AS27" s="35" t="s">
        <v>0</v>
      </c>
      <c r="AT27" s="36" t="s">
        <v>2</v>
      </c>
      <c r="AU27" s="35" t="s">
        <v>0</v>
      </c>
      <c r="AV27" s="36" t="s">
        <v>2</v>
      </c>
      <c r="AW27" s="35" t="s">
        <v>0</v>
      </c>
      <c r="AX27" s="36" t="s">
        <v>2</v>
      </c>
      <c r="AY27" s="35" t="s">
        <v>0</v>
      </c>
      <c r="AZ27" s="3"/>
    </row>
    <row r="28" spans="1:5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9">
        <v>0.1</v>
      </c>
      <c r="AB28" s="37">
        <f aca="true" t="shared" si="24" ref="AB28:AB46">(2*CoC*AC28)/($AA28*$AA28)</f>
        <v>7.431428571428571</v>
      </c>
      <c r="AC28" s="38">
        <f aca="true" t="shared" si="25" ref="AC28:AC46">AB$26*($AA28/P+1)</f>
        <v>1.092857142857143</v>
      </c>
      <c r="AD28" s="37">
        <f aca="true" t="shared" si="26" ref="AD28:AD46">(2*CoC*AE28)/($AA28*$AA28)</f>
        <v>8.917714285714286</v>
      </c>
      <c r="AE28" s="38">
        <f aca="true" t="shared" si="27" ref="AE28:AE46">AD$26*($AA28/P+1)</f>
        <v>1.3114285714285716</v>
      </c>
      <c r="AF28" s="37">
        <f aca="true" t="shared" si="28" ref="AF28:AF46">(2*CoC*AG28)/($AA28*$AA28)</f>
        <v>10.403999999999998</v>
      </c>
      <c r="AG28" s="38">
        <f aca="true" t="shared" si="29" ref="AG28:AG46">AF$26*($AA28/P+1)</f>
        <v>1.53</v>
      </c>
      <c r="AH28" s="37">
        <f aca="true" t="shared" si="30" ref="AH28:AH46">(2*CoC*AI28)/($AA28*$AA28)</f>
        <v>14.862857142857141</v>
      </c>
      <c r="AI28" s="38">
        <f aca="true" t="shared" si="31" ref="AI28:AI46">AH$26*($AA28/P+1)</f>
        <v>2.185714285714286</v>
      </c>
      <c r="AJ28" s="37">
        <f aca="true" t="shared" si="32" ref="AJ28:AJ46">(2*CoC*AK28)/($AA28*$AA28)</f>
        <v>20.807999999999996</v>
      </c>
      <c r="AK28" s="38">
        <f aca="true" t="shared" si="33" ref="AK28:AK46">AJ$26*($AA28/P+1)</f>
        <v>3.06</v>
      </c>
      <c r="AL28" s="37">
        <f aca="true" t="shared" si="34" ref="AL28:AL46">(2*CoC*AM28)/($AA28*$AA28)</f>
        <v>29.725714285714282</v>
      </c>
      <c r="AM28" s="38">
        <f aca="true" t="shared" si="35" ref="AM28:AM46">AL$26*($AA28/P+1)</f>
        <v>4.371428571428572</v>
      </c>
      <c r="AN28" s="37">
        <f aca="true" t="shared" si="36" ref="AN28:AN46">(2*CoC*AO28)/($AA28*$AA28)</f>
        <v>41.61599999999999</v>
      </c>
      <c r="AO28" s="38">
        <f aca="true" t="shared" si="37" ref="AO28:AO46">AN$26*($AA28/P+1)</f>
        <v>6.12</v>
      </c>
      <c r="AP28" s="37">
        <f aca="true" t="shared" si="38" ref="AP28:AP46">(2*CoC*AQ28)/($AA28*$AA28)</f>
        <v>59.451428571428565</v>
      </c>
      <c r="AQ28" s="38">
        <f aca="true" t="shared" si="39" ref="AQ28:AQ46">AP$26*($AA28/P+1)</f>
        <v>8.742857142857144</v>
      </c>
      <c r="AR28" s="37">
        <f aca="true" t="shared" si="40" ref="AR28:AR46">(2*CoC*AS28)/($AA28*$AA28)</f>
        <v>81.74571428571429</v>
      </c>
      <c r="AS28" s="38">
        <f aca="true" t="shared" si="41" ref="AS28:AS46">AR$26*($AA28/P+1)</f>
        <v>12.021428571428572</v>
      </c>
      <c r="AT28" s="37">
        <f aca="true" t="shared" si="42" ref="AT28:AT46">(2*CoC*AU28)/($AA28*$AA28)</f>
        <v>118.90285714285713</v>
      </c>
      <c r="AU28" s="38">
        <f aca="true" t="shared" si="43" ref="AU28:AU46">AT$26*($AA28/P+1)</f>
        <v>17.485714285714288</v>
      </c>
      <c r="AV28" s="37">
        <f aca="true" t="shared" si="44" ref="AV28:AV46">(2*CoC*AW28)/($AA28*$AA28)</f>
        <v>163.49142857142857</v>
      </c>
      <c r="AW28" s="38">
        <f aca="true" t="shared" si="45" ref="AW28:AW46">AV$26*($AA28/P+1)</f>
        <v>24.042857142857144</v>
      </c>
      <c r="AX28" s="37">
        <f aca="true" t="shared" si="46" ref="AX28:AX46">(2*CoC*AY28)/($AA28*$AA28)</f>
        <v>237.80571428571426</v>
      </c>
      <c r="AY28" s="38">
        <f aca="true" t="shared" si="47" ref="AY28:AY46">AX$26*($AA28/P+1)</f>
        <v>34.971428571428575</v>
      </c>
      <c r="AZ28" s="3"/>
    </row>
    <row r="29" spans="1:52" ht="15">
      <c r="A29" s="2" t="s">
        <v>36</v>
      </c>
      <c r="B29" s="3"/>
      <c r="C29" s="3"/>
      <c r="D29" s="3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0">
        <v>0.2</v>
      </c>
      <c r="AB29" s="37">
        <f t="shared" si="24"/>
        <v>2.0157142857142856</v>
      </c>
      <c r="AC29" s="38">
        <f t="shared" si="25"/>
        <v>1.1857142857142857</v>
      </c>
      <c r="AD29" s="37">
        <f t="shared" si="26"/>
        <v>2.4188571428571426</v>
      </c>
      <c r="AE29" s="38">
        <f t="shared" si="27"/>
        <v>1.4228571428571428</v>
      </c>
      <c r="AF29" s="37">
        <f t="shared" si="28"/>
        <v>2.8219999999999996</v>
      </c>
      <c r="AG29" s="38">
        <f t="shared" si="29"/>
        <v>1.66</v>
      </c>
      <c r="AH29" s="37">
        <f t="shared" si="30"/>
        <v>4.031428571428571</v>
      </c>
      <c r="AI29" s="38">
        <f t="shared" si="31"/>
        <v>2.3714285714285714</v>
      </c>
      <c r="AJ29" s="37">
        <f t="shared" si="32"/>
        <v>5.643999999999999</v>
      </c>
      <c r="AK29" s="38">
        <f t="shared" si="33"/>
        <v>3.32</v>
      </c>
      <c r="AL29" s="37">
        <f t="shared" si="34"/>
        <v>8.062857142857142</v>
      </c>
      <c r="AM29" s="38">
        <f t="shared" si="35"/>
        <v>4.742857142857143</v>
      </c>
      <c r="AN29" s="37">
        <f t="shared" si="36"/>
        <v>11.287999999999998</v>
      </c>
      <c r="AO29" s="38">
        <f t="shared" si="37"/>
        <v>6.64</v>
      </c>
      <c r="AP29" s="37">
        <f t="shared" si="38"/>
        <v>16.125714285714285</v>
      </c>
      <c r="AQ29" s="38">
        <f t="shared" si="39"/>
        <v>9.485714285714286</v>
      </c>
      <c r="AR29" s="37">
        <f t="shared" si="40"/>
        <v>22.17285714285714</v>
      </c>
      <c r="AS29" s="38">
        <f t="shared" si="41"/>
        <v>13.042857142857143</v>
      </c>
      <c r="AT29" s="37">
        <f t="shared" si="42"/>
        <v>32.25142857142857</v>
      </c>
      <c r="AU29" s="38">
        <f t="shared" si="43"/>
        <v>18.97142857142857</v>
      </c>
      <c r="AV29" s="37">
        <f t="shared" si="44"/>
        <v>44.34571428571428</v>
      </c>
      <c r="AW29" s="38">
        <f t="shared" si="45"/>
        <v>26.085714285714285</v>
      </c>
      <c r="AX29" s="37">
        <f t="shared" si="46"/>
        <v>64.50285714285714</v>
      </c>
      <c r="AY29" s="38">
        <f t="shared" si="47"/>
        <v>37.94285714285714</v>
      </c>
      <c r="AZ29" s="3"/>
    </row>
    <row r="30" spans="1:52" ht="15">
      <c r="A30" s="3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0">
        <v>0.3</v>
      </c>
      <c r="AB30" s="37">
        <f t="shared" si="24"/>
        <v>0.966031746031746</v>
      </c>
      <c r="AC30" s="38">
        <f t="shared" si="25"/>
        <v>1.2785714285714285</v>
      </c>
      <c r="AD30" s="37">
        <f t="shared" si="26"/>
        <v>1.1592380952380952</v>
      </c>
      <c r="AE30" s="38">
        <f t="shared" si="27"/>
        <v>1.534285714285714</v>
      </c>
      <c r="AF30" s="37">
        <f t="shared" si="28"/>
        <v>1.3524444444444443</v>
      </c>
      <c r="AG30" s="38">
        <f t="shared" si="29"/>
        <v>1.7899999999999998</v>
      </c>
      <c r="AH30" s="37">
        <f t="shared" si="30"/>
        <v>1.932063492063492</v>
      </c>
      <c r="AI30" s="38">
        <f t="shared" si="31"/>
        <v>2.557142857142857</v>
      </c>
      <c r="AJ30" s="37">
        <f t="shared" si="32"/>
        <v>2.7048888888888887</v>
      </c>
      <c r="AK30" s="38">
        <f t="shared" si="33"/>
        <v>3.5799999999999996</v>
      </c>
      <c r="AL30" s="37">
        <f t="shared" si="34"/>
        <v>3.864126984126984</v>
      </c>
      <c r="AM30" s="38">
        <f t="shared" si="35"/>
        <v>5.114285714285714</v>
      </c>
      <c r="AN30" s="37">
        <f t="shared" si="36"/>
        <v>5.409777777777777</v>
      </c>
      <c r="AO30" s="38">
        <f t="shared" si="37"/>
        <v>7.159999999999999</v>
      </c>
      <c r="AP30" s="37">
        <f t="shared" si="38"/>
        <v>7.728253968253968</v>
      </c>
      <c r="AQ30" s="38">
        <f t="shared" si="39"/>
        <v>10.228571428571428</v>
      </c>
      <c r="AR30" s="37">
        <f t="shared" si="40"/>
        <v>10.626349206349206</v>
      </c>
      <c r="AS30" s="38">
        <f t="shared" si="41"/>
        <v>14.064285714285713</v>
      </c>
      <c r="AT30" s="37">
        <f t="shared" si="42"/>
        <v>15.456507936507936</v>
      </c>
      <c r="AU30" s="38">
        <f t="shared" si="43"/>
        <v>20.457142857142856</v>
      </c>
      <c r="AV30" s="37">
        <f t="shared" si="44"/>
        <v>21.25269841269841</v>
      </c>
      <c r="AW30" s="38">
        <f t="shared" si="45"/>
        <v>28.128571428571426</v>
      </c>
      <c r="AX30" s="37">
        <f t="shared" si="46"/>
        <v>30.913015873015873</v>
      </c>
      <c r="AY30" s="38">
        <f t="shared" si="47"/>
        <v>40.91428571428571</v>
      </c>
      <c r="AZ30" s="3"/>
    </row>
    <row r="31" spans="1:52" ht="15">
      <c r="A31" s="4" t="s">
        <v>3</v>
      </c>
      <c r="B31" s="47">
        <f>AB26</f>
        <v>1</v>
      </c>
      <c r="C31" s="48"/>
      <c r="D31" s="47">
        <f>AD26</f>
        <v>1.2</v>
      </c>
      <c r="E31" s="48"/>
      <c r="F31" s="47">
        <f>AF26</f>
        <v>1.4</v>
      </c>
      <c r="G31" s="48"/>
      <c r="H31" s="47">
        <f>AH26</f>
        <v>2</v>
      </c>
      <c r="I31" s="48"/>
      <c r="J31" s="47">
        <f>AJ26</f>
        <v>2.8</v>
      </c>
      <c r="K31" s="48"/>
      <c r="L31" s="47">
        <f>AL26</f>
        <v>4</v>
      </c>
      <c r="M31" s="48"/>
      <c r="N31" s="47">
        <f>AN26</f>
        <v>5.6</v>
      </c>
      <c r="O31" s="48"/>
      <c r="P31" s="47">
        <f>AP26</f>
        <v>8</v>
      </c>
      <c r="Q31" s="48"/>
      <c r="R31" s="47">
        <f>AR26</f>
        <v>11</v>
      </c>
      <c r="S31" s="48"/>
      <c r="T31" s="47">
        <f>AT26</f>
        <v>16</v>
      </c>
      <c r="U31" s="48"/>
      <c r="V31" s="47">
        <f>AV26</f>
        <v>22</v>
      </c>
      <c r="W31" s="48"/>
      <c r="X31" s="47">
        <f>AX26</f>
        <v>32</v>
      </c>
      <c r="Y31" s="48"/>
      <c r="Z31" s="3"/>
      <c r="AA31" s="40">
        <v>0.4</v>
      </c>
      <c r="AB31" s="37">
        <f t="shared" si="24"/>
        <v>0.5828571428571427</v>
      </c>
      <c r="AC31" s="38">
        <f t="shared" si="25"/>
        <v>1.3714285714285714</v>
      </c>
      <c r="AD31" s="37">
        <f t="shared" si="26"/>
        <v>0.6994285714285714</v>
      </c>
      <c r="AE31" s="38">
        <f t="shared" si="27"/>
        <v>1.6457142857142857</v>
      </c>
      <c r="AF31" s="37">
        <f t="shared" si="28"/>
        <v>0.816</v>
      </c>
      <c r="AG31" s="38">
        <f t="shared" si="29"/>
        <v>1.92</v>
      </c>
      <c r="AH31" s="37">
        <f t="shared" si="30"/>
        <v>1.1657142857142855</v>
      </c>
      <c r="AI31" s="38">
        <f t="shared" si="31"/>
        <v>2.742857142857143</v>
      </c>
      <c r="AJ31" s="37">
        <f t="shared" si="32"/>
        <v>1.632</v>
      </c>
      <c r="AK31" s="38">
        <f t="shared" si="33"/>
        <v>3.84</v>
      </c>
      <c r="AL31" s="37">
        <f t="shared" si="34"/>
        <v>2.331428571428571</v>
      </c>
      <c r="AM31" s="38">
        <f t="shared" si="35"/>
        <v>5.485714285714286</v>
      </c>
      <c r="AN31" s="37">
        <f t="shared" si="36"/>
        <v>3.264</v>
      </c>
      <c r="AO31" s="38">
        <f t="shared" si="37"/>
        <v>7.68</v>
      </c>
      <c r="AP31" s="37">
        <f t="shared" si="38"/>
        <v>4.662857142857142</v>
      </c>
      <c r="AQ31" s="38">
        <f t="shared" si="39"/>
        <v>10.971428571428572</v>
      </c>
      <c r="AR31" s="37">
        <f t="shared" si="40"/>
        <v>6.411428571428571</v>
      </c>
      <c r="AS31" s="38">
        <f t="shared" si="41"/>
        <v>15.085714285714285</v>
      </c>
      <c r="AT31" s="37">
        <f t="shared" si="42"/>
        <v>9.325714285714284</v>
      </c>
      <c r="AU31" s="38">
        <f t="shared" si="43"/>
        <v>21.942857142857143</v>
      </c>
      <c r="AV31" s="37">
        <f t="shared" si="44"/>
        <v>12.822857142857142</v>
      </c>
      <c r="AW31" s="38">
        <f t="shared" si="45"/>
        <v>30.17142857142857</v>
      </c>
      <c r="AX31" s="37">
        <f t="shared" si="46"/>
        <v>18.651428571428568</v>
      </c>
      <c r="AY31" s="38">
        <f t="shared" si="47"/>
        <v>43.885714285714286</v>
      </c>
      <c r="AZ31" s="3"/>
    </row>
    <row r="32" spans="1:52" ht="15">
      <c r="A32" s="5" t="s">
        <v>1</v>
      </c>
      <c r="B32" s="49" t="s">
        <v>15</v>
      </c>
      <c r="C32" s="50"/>
      <c r="D32" s="49" t="s">
        <v>15</v>
      </c>
      <c r="E32" s="50"/>
      <c r="F32" s="49" t="s">
        <v>15</v>
      </c>
      <c r="G32" s="50"/>
      <c r="H32" s="49" t="s">
        <v>15</v>
      </c>
      <c r="I32" s="50"/>
      <c r="J32" s="49" t="s">
        <v>15</v>
      </c>
      <c r="K32" s="50"/>
      <c r="L32" s="49" t="s">
        <v>15</v>
      </c>
      <c r="M32" s="50"/>
      <c r="N32" s="49" t="s">
        <v>15</v>
      </c>
      <c r="O32" s="50"/>
      <c r="P32" s="49" t="s">
        <v>15</v>
      </c>
      <c r="Q32" s="50"/>
      <c r="R32" s="49" t="s">
        <v>15</v>
      </c>
      <c r="S32" s="50"/>
      <c r="T32" s="49" t="s">
        <v>15</v>
      </c>
      <c r="U32" s="50"/>
      <c r="V32" s="49" t="s">
        <v>15</v>
      </c>
      <c r="W32" s="50"/>
      <c r="X32" s="49" t="s">
        <v>15</v>
      </c>
      <c r="Y32" s="50"/>
      <c r="Z32" s="3"/>
      <c r="AA32" s="40">
        <v>0.5</v>
      </c>
      <c r="AB32" s="37">
        <f t="shared" si="24"/>
        <v>0.39828571428571435</v>
      </c>
      <c r="AC32" s="38">
        <f t="shared" si="25"/>
        <v>1.4642857142857144</v>
      </c>
      <c r="AD32" s="37">
        <f t="shared" si="26"/>
        <v>0.4779428571428572</v>
      </c>
      <c r="AE32" s="38">
        <f t="shared" si="27"/>
        <v>1.7571428571428573</v>
      </c>
      <c r="AF32" s="37">
        <f t="shared" si="28"/>
        <v>0.5576000000000001</v>
      </c>
      <c r="AG32" s="38">
        <f t="shared" si="29"/>
        <v>2.0500000000000003</v>
      </c>
      <c r="AH32" s="37">
        <f t="shared" si="30"/>
        <v>0.7965714285714287</v>
      </c>
      <c r="AI32" s="38">
        <f t="shared" si="31"/>
        <v>2.928571428571429</v>
      </c>
      <c r="AJ32" s="37">
        <f t="shared" si="32"/>
        <v>1.1152000000000002</v>
      </c>
      <c r="AK32" s="38">
        <f t="shared" si="33"/>
        <v>4.1000000000000005</v>
      </c>
      <c r="AL32" s="37">
        <f t="shared" si="34"/>
        <v>1.5931428571428574</v>
      </c>
      <c r="AM32" s="38">
        <f t="shared" si="35"/>
        <v>5.857142857142858</v>
      </c>
      <c r="AN32" s="37">
        <f t="shared" si="36"/>
        <v>2.2304000000000004</v>
      </c>
      <c r="AO32" s="38">
        <f t="shared" si="37"/>
        <v>8.200000000000001</v>
      </c>
      <c r="AP32" s="37">
        <f t="shared" si="38"/>
        <v>3.186285714285715</v>
      </c>
      <c r="AQ32" s="38">
        <f t="shared" si="39"/>
        <v>11.714285714285715</v>
      </c>
      <c r="AR32" s="37">
        <f t="shared" si="40"/>
        <v>4.381142857142858</v>
      </c>
      <c r="AS32" s="38">
        <f t="shared" si="41"/>
        <v>16.107142857142858</v>
      </c>
      <c r="AT32" s="37">
        <f t="shared" si="42"/>
        <v>6.37257142857143</v>
      </c>
      <c r="AU32" s="38">
        <f t="shared" si="43"/>
        <v>23.42857142857143</v>
      </c>
      <c r="AV32" s="37">
        <f t="shared" si="44"/>
        <v>8.762285714285715</v>
      </c>
      <c r="AW32" s="38">
        <f t="shared" si="45"/>
        <v>32.214285714285715</v>
      </c>
      <c r="AX32" s="37">
        <f t="shared" si="46"/>
        <v>12.74514285714286</v>
      </c>
      <c r="AY32" s="38">
        <f t="shared" si="47"/>
        <v>46.85714285714286</v>
      </c>
      <c r="AZ32" s="3"/>
    </row>
    <row r="33" spans="1:52" ht="15">
      <c r="A33" s="8">
        <f>mag0.1</f>
        <v>0.1</v>
      </c>
      <c r="B33" s="44">
        <f>2.43932*λ/1000000*AC28</f>
        <v>0.0014662055571428574</v>
      </c>
      <c r="C33" s="45"/>
      <c r="D33" s="44">
        <f>2.43932*λ/1000000*AE28</f>
        <v>0.001759446668571429</v>
      </c>
      <c r="E33" s="45"/>
      <c r="F33" s="44">
        <f>2.43932*λ/1000000*AG28</f>
        <v>0.00205268778</v>
      </c>
      <c r="G33" s="45"/>
      <c r="H33" s="44">
        <f>2.43932*λ/1000000*AI28</f>
        <v>0.002932411114285715</v>
      </c>
      <c r="I33" s="45"/>
      <c r="J33" s="44">
        <f>2.43932*λ/1000000*AK28</f>
        <v>0.00410537556</v>
      </c>
      <c r="K33" s="45"/>
      <c r="L33" s="44">
        <f>2.43932*λ/1000000*AM28</f>
        <v>0.00586482222857143</v>
      </c>
      <c r="M33" s="45"/>
      <c r="N33" s="44">
        <f>2.43932*λ/1000000*AO28</f>
        <v>0.00821075112</v>
      </c>
      <c r="O33" s="45"/>
      <c r="P33" s="44">
        <f>2.43932*λ/1000000*AQ28</f>
        <v>0.01172964445714286</v>
      </c>
      <c r="Q33" s="45"/>
      <c r="R33" s="44">
        <f>2.43932*λ/1000000*AS28</f>
        <v>0.01612826112857143</v>
      </c>
      <c r="S33" s="45"/>
      <c r="T33" s="44">
        <f>2.43932*λ/1000000*AU28</f>
        <v>0.02345928891428572</v>
      </c>
      <c r="U33" s="45"/>
      <c r="V33" s="44">
        <f>2.43932*λ/1000000*AW28</f>
        <v>0.03225652225714286</v>
      </c>
      <c r="W33" s="45"/>
      <c r="X33" s="44">
        <f>2.43932*λ/1000000*AY28</f>
        <v>0.04691857782857144</v>
      </c>
      <c r="Y33" s="45"/>
      <c r="Z33" s="3"/>
      <c r="AA33" s="40">
        <v>0.75</v>
      </c>
      <c r="AB33" s="37">
        <f t="shared" si="24"/>
        <v>0.2050793650793651</v>
      </c>
      <c r="AC33" s="38">
        <f t="shared" si="25"/>
        <v>1.6964285714285716</v>
      </c>
      <c r="AD33" s="37">
        <f t="shared" si="26"/>
        <v>0.24609523809523814</v>
      </c>
      <c r="AE33" s="38">
        <f t="shared" si="27"/>
        <v>2.035714285714286</v>
      </c>
      <c r="AF33" s="37">
        <f t="shared" si="28"/>
        <v>0.2871111111111111</v>
      </c>
      <c r="AG33" s="38">
        <f t="shared" si="29"/>
        <v>2.375</v>
      </c>
      <c r="AH33" s="37">
        <f t="shared" si="30"/>
        <v>0.4101587301587302</v>
      </c>
      <c r="AI33" s="38">
        <f t="shared" si="31"/>
        <v>3.3928571428571432</v>
      </c>
      <c r="AJ33" s="37">
        <f t="shared" si="32"/>
        <v>0.5742222222222222</v>
      </c>
      <c r="AK33" s="38">
        <f t="shared" si="33"/>
        <v>4.75</v>
      </c>
      <c r="AL33" s="37">
        <f t="shared" si="34"/>
        <v>0.8203174603174604</v>
      </c>
      <c r="AM33" s="38">
        <f t="shared" si="35"/>
        <v>6.7857142857142865</v>
      </c>
      <c r="AN33" s="37">
        <f t="shared" si="36"/>
        <v>1.1484444444444444</v>
      </c>
      <c r="AO33" s="38">
        <f t="shared" si="37"/>
        <v>9.5</v>
      </c>
      <c r="AP33" s="37">
        <f t="shared" si="38"/>
        <v>1.640634920634921</v>
      </c>
      <c r="AQ33" s="38">
        <f t="shared" si="39"/>
        <v>13.571428571428573</v>
      </c>
      <c r="AR33" s="37">
        <f t="shared" si="40"/>
        <v>2.255873015873016</v>
      </c>
      <c r="AS33" s="38">
        <f t="shared" si="41"/>
        <v>18.66071428571429</v>
      </c>
      <c r="AT33" s="37">
        <f t="shared" si="42"/>
        <v>3.281269841269842</v>
      </c>
      <c r="AU33" s="38">
        <f t="shared" si="43"/>
        <v>27.142857142857146</v>
      </c>
      <c r="AV33" s="37">
        <f t="shared" si="44"/>
        <v>4.511746031746032</v>
      </c>
      <c r="AW33" s="38">
        <f t="shared" si="45"/>
        <v>37.32142857142858</v>
      </c>
      <c r="AX33" s="37">
        <f t="shared" si="46"/>
        <v>6.562539682539684</v>
      </c>
      <c r="AY33" s="38">
        <f t="shared" si="47"/>
        <v>54.28571428571429</v>
      </c>
      <c r="AZ33" s="3"/>
    </row>
    <row r="34" spans="1:52" ht="15">
      <c r="A34" s="8">
        <f>mag0.2</f>
        <v>0.2</v>
      </c>
      <c r="B34" s="44">
        <f aca="true" t="shared" si="48" ref="B34:B51">2.43932*λ/1000000*AC29</f>
        <v>0.0015907851142857143</v>
      </c>
      <c r="C34" s="45"/>
      <c r="D34" s="44">
        <f aca="true" t="shared" si="49" ref="D34:D51">2.43932*λ/1000000*AE29</f>
        <v>0.0019089421371428572</v>
      </c>
      <c r="E34" s="45"/>
      <c r="F34" s="44">
        <f aca="true" t="shared" si="50" ref="F34:F51">2.43932*λ/1000000*AG29</f>
        <v>0.00222709916</v>
      </c>
      <c r="G34" s="45"/>
      <c r="H34" s="44">
        <f aca="true" t="shared" si="51" ref="H34:H51">2.43932*λ/1000000*AI29</f>
        <v>0.0031815702285714286</v>
      </c>
      <c r="I34" s="45"/>
      <c r="J34" s="44">
        <f aca="true" t="shared" si="52" ref="J34:J51">2.43932*λ/1000000*AK29</f>
        <v>0.00445419832</v>
      </c>
      <c r="K34" s="45"/>
      <c r="L34" s="44">
        <f aca="true" t="shared" si="53" ref="L34:L51">2.43932*λ/1000000*AM29</f>
        <v>0.006363140457142857</v>
      </c>
      <c r="M34" s="45"/>
      <c r="N34" s="44">
        <f aca="true" t="shared" si="54" ref="N34:N51">2.43932*λ/1000000*AO29</f>
        <v>0.00890839664</v>
      </c>
      <c r="O34" s="45"/>
      <c r="P34" s="44">
        <f aca="true" t="shared" si="55" ref="P34:P51">2.43932*λ/1000000*AQ29</f>
        <v>0.012726280914285714</v>
      </c>
      <c r="Q34" s="45"/>
      <c r="R34" s="44">
        <f aca="true" t="shared" si="56" ref="R34:R51">2.43932*λ/1000000*AS29</f>
        <v>0.017498636257142857</v>
      </c>
      <c r="S34" s="45"/>
      <c r="T34" s="44">
        <f aca="true" t="shared" si="57" ref="T34:T51">2.43932*λ/1000000*AU29</f>
        <v>0.02545256182857143</v>
      </c>
      <c r="U34" s="45"/>
      <c r="V34" s="44">
        <f aca="true" t="shared" si="58" ref="V34:V51">2.43932*λ/1000000*AW29</f>
        <v>0.034997272514285714</v>
      </c>
      <c r="W34" s="45"/>
      <c r="X34" s="44">
        <f aca="true" t="shared" si="59" ref="X34:X51">2.43932*λ/1000000*AY29</f>
        <v>0.05090512365714286</v>
      </c>
      <c r="Y34" s="45"/>
      <c r="Z34" s="3"/>
      <c r="AA34" s="40">
        <v>1</v>
      </c>
      <c r="AB34" s="37">
        <f t="shared" si="24"/>
        <v>0.13114285714285714</v>
      </c>
      <c r="AC34" s="38">
        <f t="shared" si="25"/>
        <v>1.9285714285714286</v>
      </c>
      <c r="AD34" s="37">
        <f t="shared" si="26"/>
        <v>0.15737142857142858</v>
      </c>
      <c r="AE34" s="38">
        <f t="shared" si="27"/>
        <v>2.314285714285714</v>
      </c>
      <c r="AF34" s="37">
        <f t="shared" si="28"/>
        <v>0.18359999999999999</v>
      </c>
      <c r="AG34" s="38">
        <f t="shared" si="29"/>
        <v>2.6999999999999997</v>
      </c>
      <c r="AH34" s="37">
        <f t="shared" si="30"/>
        <v>0.2622857142857143</v>
      </c>
      <c r="AI34" s="38">
        <f t="shared" si="31"/>
        <v>3.857142857142857</v>
      </c>
      <c r="AJ34" s="37">
        <f t="shared" si="32"/>
        <v>0.36719999999999997</v>
      </c>
      <c r="AK34" s="38">
        <f t="shared" si="33"/>
        <v>5.3999999999999995</v>
      </c>
      <c r="AL34" s="37">
        <f t="shared" si="34"/>
        <v>0.5245714285714286</v>
      </c>
      <c r="AM34" s="38">
        <f t="shared" si="35"/>
        <v>7.714285714285714</v>
      </c>
      <c r="AN34" s="37">
        <f t="shared" si="36"/>
        <v>0.7343999999999999</v>
      </c>
      <c r="AO34" s="38">
        <f t="shared" si="37"/>
        <v>10.799999999999999</v>
      </c>
      <c r="AP34" s="37">
        <f t="shared" si="38"/>
        <v>1.0491428571428572</v>
      </c>
      <c r="AQ34" s="38">
        <f t="shared" si="39"/>
        <v>15.428571428571429</v>
      </c>
      <c r="AR34" s="37">
        <f t="shared" si="40"/>
        <v>1.4425714285714288</v>
      </c>
      <c r="AS34" s="38">
        <f t="shared" si="41"/>
        <v>21.214285714285715</v>
      </c>
      <c r="AT34" s="37">
        <f t="shared" si="42"/>
        <v>2.0982857142857143</v>
      </c>
      <c r="AU34" s="38">
        <f t="shared" si="43"/>
        <v>30.857142857142858</v>
      </c>
      <c r="AV34" s="37">
        <f t="shared" si="44"/>
        <v>2.8851428571428577</v>
      </c>
      <c r="AW34" s="38">
        <f t="shared" si="45"/>
        <v>42.42857142857143</v>
      </c>
      <c r="AX34" s="37">
        <f t="shared" si="46"/>
        <v>4.196571428571429</v>
      </c>
      <c r="AY34" s="38">
        <f t="shared" si="47"/>
        <v>61.714285714285715</v>
      </c>
      <c r="AZ34" s="3"/>
    </row>
    <row r="35" spans="1:52" ht="15">
      <c r="A35" s="8">
        <v>0.3</v>
      </c>
      <c r="B35" s="44">
        <f t="shared" si="48"/>
        <v>0.0017153646714285714</v>
      </c>
      <c r="C35" s="45"/>
      <c r="D35" s="44">
        <f t="shared" si="49"/>
        <v>0.0020584376057142854</v>
      </c>
      <c r="E35" s="45"/>
      <c r="F35" s="44">
        <f t="shared" si="50"/>
        <v>0.00240151054</v>
      </c>
      <c r="G35" s="45"/>
      <c r="H35" s="44">
        <f t="shared" si="51"/>
        <v>0.003430729342857143</v>
      </c>
      <c r="I35" s="45"/>
      <c r="J35" s="44">
        <f t="shared" si="52"/>
        <v>0.00480302108</v>
      </c>
      <c r="K35" s="45"/>
      <c r="L35" s="44">
        <f t="shared" si="53"/>
        <v>0.006861458685714286</v>
      </c>
      <c r="M35" s="45"/>
      <c r="N35" s="44">
        <f t="shared" si="54"/>
        <v>0.00960604216</v>
      </c>
      <c r="O35" s="45"/>
      <c r="P35" s="44">
        <f t="shared" si="55"/>
        <v>0.013722917371428571</v>
      </c>
      <c r="Q35" s="45"/>
      <c r="R35" s="44">
        <f t="shared" si="56"/>
        <v>0.018869011385714285</v>
      </c>
      <c r="S35" s="45"/>
      <c r="T35" s="44">
        <f t="shared" si="57"/>
        <v>0.027445834742857143</v>
      </c>
      <c r="U35" s="45"/>
      <c r="V35" s="44">
        <f t="shared" si="58"/>
        <v>0.03773802277142857</v>
      </c>
      <c r="W35" s="45"/>
      <c r="X35" s="44">
        <f t="shared" si="59"/>
        <v>0.054891669485714285</v>
      </c>
      <c r="Y35" s="45"/>
      <c r="Z35" s="3"/>
      <c r="AA35" s="40">
        <v>1.5</v>
      </c>
      <c r="AB35" s="37">
        <f t="shared" si="24"/>
        <v>0.07231746031746034</v>
      </c>
      <c r="AC35" s="38">
        <f t="shared" si="25"/>
        <v>2.3928571428571432</v>
      </c>
      <c r="AD35" s="37">
        <f t="shared" si="26"/>
        <v>0.0867809523809524</v>
      </c>
      <c r="AE35" s="38">
        <f t="shared" si="27"/>
        <v>2.871428571428572</v>
      </c>
      <c r="AF35" s="37">
        <f t="shared" si="28"/>
        <v>0.10124444444444447</v>
      </c>
      <c r="AG35" s="38">
        <f t="shared" si="29"/>
        <v>3.3500000000000005</v>
      </c>
      <c r="AH35" s="37">
        <f t="shared" si="30"/>
        <v>0.14463492063492067</v>
      </c>
      <c r="AI35" s="38">
        <f t="shared" si="31"/>
        <v>4.7857142857142865</v>
      </c>
      <c r="AJ35" s="37">
        <f t="shared" si="32"/>
        <v>0.20248888888888894</v>
      </c>
      <c r="AK35" s="38">
        <f t="shared" si="33"/>
        <v>6.700000000000001</v>
      </c>
      <c r="AL35" s="37">
        <f t="shared" si="34"/>
        <v>0.28926984126984134</v>
      </c>
      <c r="AM35" s="38">
        <f t="shared" si="35"/>
        <v>9.571428571428573</v>
      </c>
      <c r="AN35" s="37">
        <f t="shared" si="36"/>
        <v>0.4049777777777779</v>
      </c>
      <c r="AO35" s="38">
        <f t="shared" si="37"/>
        <v>13.400000000000002</v>
      </c>
      <c r="AP35" s="37">
        <f t="shared" si="38"/>
        <v>0.5785396825396827</v>
      </c>
      <c r="AQ35" s="38">
        <f t="shared" si="39"/>
        <v>19.142857142857146</v>
      </c>
      <c r="AR35" s="37">
        <f t="shared" si="40"/>
        <v>0.7954920634920637</v>
      </c>
      <c r="AS35" s="38">
        <f t="shared" si="41"/>
        <v>26.321428571428577</v>
      </c>
      <c r="AT35" s="37">
        <f t="shared" si="42"/>
        <v>1.1570793650793654</v>
      </c>
      <c r="AU35" s="38">
        <f t="shared" si="43"/>
        <v>38.28571428571429</v>
      </c>
      <c r="AV35" s="37">
        <f t="shared" si="44"/>
        <v>1.5909841269841274</v>
      </c>
      <c r="AW35" s="38">
        <f t="shared" si="45"/>
        <v>52.64285714285715</v>
      </c>
      <c r="AX35" s="37">
        <f t="shared" si="46"/>
        <v>2.3141587301587307</v>
      </c>
      <c r="AY35" s="38">
        <f t="shared" si="47"/>
        <v>76.57142857142858</v>
      </c>
      <c r="AZ35" s="3"/>
    </row>
    <row r="36" spans="1:52" ht="15">
      <c r="A36" s="8">
        <f>mag0.4</f>
        <v>0.4</v>
      </c>
      <c r="B36" s="44">
        <f t="shared" si="48"/>
        <v>0.0018399442285714288</v>
      </c>
      <c r="C36" s="45"/>
      <c r="D36" s="44">
        <f t="shared" si="49"/>
        <v>0.0022079330742857143</v>
      </c>
      <c r="E36" s="45"/>
      <c r="F36" s="44">
        <f t="shared" si="50"/>
        <v>0.00257592192</v>
      </c>
      <c r="G36" s="45"/>
      <c r="H36" s="44">
        <f t="shared" si="51"/>
        <v>0.0036798884571428575</v>
      </c>
      <c r="I36" s="45"/>
      <c r="J36" s="44">
        <f t="shared" si="52"/>
        <v>0.00515184384</v>
      </c>
      <c r="K36" s="45"/>
      <c r="L36" s="44">
        <f t="shared" si="53"/>
        <v>0.007359776914285715</v>
      </c>
      <c r="M36" s="45"/>
      <c r="N36" s="44">
        <f t="shared" si="54"/>
        <v>0.01030368768</v>
      </c>
      <c r="O36" s="45"/>
      <c r="P36" s="44">
        <f t="shared" si="55"/>
        <v>0.01471955382857143</v>
      </c>
      <c r="Q36" s="45"/>
      <c r="R36" s="44">
        <f t="shared" si="56"/>
        <v>0.020239386514285716</v>
      </c>
      <c r="S36" s="45"/>
      <c r="T36" s="44">
        <f t="shared" si="57"/>
        <v>0.02943910765714286</v>
      </c>
      <c r="U36" s="45"/>
      <c r="V36" s="44">
        <f t="shared" si="58"/>
        <v>0.04047877302857143</v>
      </c>
      <c r="W36" s="45"/>
      <c r="X36" s="44">
        <f t="shared" si="59"/>
        <v>0.05887821531428572</v>
      </c>
      <c r="Y36" s="45"/>
      <c r="Z36" s="3"/>
      <c r="AA36" s="40">
        <v>2</v>
      </c>
      <c r="AB36" s="37">
        <f t="shared" si="24"/>
        <v>0.04857142857142858</v>
      </c>
      <c r="AC36" s="38">
        <f t="shared" si="25"/>
        <v>2.857142857142857</v>
      </c>
      <c r="AD36" s="37">
        <f t="shared" si="26"/>
        <v>0.05828571428571429</v>
      </c>
      <c r="AE36" s="38">
        <f t="shared" si="27"/>
        <v>3.4285714285714284</v>
      </c>
      <c r="AF36" s="37">
        <f t="shared" si="28"/>
        <v>0.068</v>
      </c>
      <c r="AG36" s="38">
        <f t="shared" si="29"/>
        <v>4</v>
      </c>
      <c r="AH36" s="37">
        <f t="shared" si="30"/>
        <v>0.09714285714285716</v>
      </c>
      <c r="AI36" s="38">
        <f t="shared" si="31"/>
        <v>5.714285714285714</v>
      </c>
      <c r="AJ36" s="37">
        <f t="shared" si="32"/>
        <v>0.136</v>
      </c>
      <c r="AK36" s="38">
        <f t="shared" si="33"/>
        <v>8</v>
      </c>
      <c r="AL36" s="37">
        <f t="shared" si="34"/>
        <v>0.1942857142857143</v>
      </c>
      <c r="AM36" s="38">
        <f t="shared" si="35"/>
        <v>11.428571428571429</v>
      </c>
      <c r="AN36" s="37">
        <f t="shared" si="36"/>
        <v>0.272</v>
      </c>
      <c r="AO36" s="38">
        <f t="shared" si="37"/>
        <v>16</v>
      </c>
      <c r="AP36" s="37">
        <f t="shared" si="38"/>
        <v>0.3885714285714286</v>
      </c>
      <c r="AQ36" s="38">
        <f t="shared" si="39"/>
        <v>22.857142857142858</v>
      </c>
      <c r="AR36" s="37">
        <f t="shared" si="40"/>
        <v>0.5342857142857144</v>
      </c>
      <c r="AS36" s="38">
        <f t="shared" si="41"/>
        <v>31.42857142857143</v>
      </c>
      <c r="AT36" s="37">
        <f t="shared" si="42"/>
        <v>0.7771428571428572</v>
      </c>
      <c r="AU36" s="38">
        <f t="shared" si="43"/>
        <v>45.714285714285715</v>
      </c>
      <c r="AV36" s="37">
        <f t="shared" si="44"/>
        <v>1.0685714285714287</v>
      </c>
      <c r="AW36" s="38">
        <f t="shared" si="45"/>
        <v>62.85714285714286</v>
      </c>
      <c r="AX36" s="37">
        <f t="shared" si="46"/>
        <v>1.5542857142857145</v>
      </c>
      <c r="AY36" s="38">
        <f t="shared" si="47"/>
        <v>91.42857142857143</v>
      </c>
      <c r="AZ36" s="3"/>
    </row>
    <row r="37" spans="1:52" ht="15">
      <c r="A37" s="8">
        <f>mag0.5</f>
        <v>0.5</v>
      </c>
      <c r="B37" s="44">
        <f t="shared" si="48"/>
        <v>0.001964523785714286</v>
      </c>
      <c r="C37" s="45"/>
      <c r="D37" s="44">
        <f t="shared" si="49"/>
        <v>0.0023574285428571433</v>
      </c>
      <c r="E37" s="45"/>
      <c r="F37" s="44">
        <f t="shared" si="50"/>
        <v>0.0027503333000000003</v>
      </c>
      <c r="G37" s="45"/>
      <c r="H37" s="44">
        <f t="shared" si="51"/>
        <v>0.003929047571428572</v>
      </c>
      <c r="I37" s="45"/>
      <c r="J37" s="44">
        <f t="shared" si="52"/>
        <v>0.005500666600000001</v>
      </c>
      <c r="K37" s="45"/>
      <c r="L37" s="44">
        <f t="shared" si="53"/>
        <v>0.007858095142857143</v>
      </c>
      <c r="M37" s="45"/>
      <c r="N37" s="44">
        <f t="shared" si="54"/>
        <v>0.011001333200000001</v>
      </c>
      <c r="O37" s="45"/>
      <c r="P37" s="44">
        <f t="shared" si="55"/>
        <v>0.015716190285714287</v>
      </c>
      <c r="Q37" s="45"/>
      <c r="R37" s="44">
        <f t="shared" si="56"/>
        <v>0.021609761642857144</v>
      </c>
      <c r="S37" s="45"/>
      <c r="T37" s="44">
        <f t="shared" si="57"/>
        <v>0.031432380571428574</v>
      </c>
      <c r="U37" s="45"/>
      <c r="V37" s="44">
        <f t="shared" si="58"/>
        <v>0.04321952328571429</v>
      </c>
      <c r="W37" s="45"/>
      <c r="X37" s="44">
        <f t="shared" si="59"/>
        <v>0.06286476114285715</v>
      </c>
      <c r="Y37" s="45"/>
      <c r="Z37" s="3"/>
      <c r="AA37" s="40">
        <v>2.5</v>
      </c>
      <c r="AB37" s="37">
        <f t="shared" si="24"/>
        <v>0.03613714285714286</v>
      </c>
      <c r="AC37" s="38">
        <f t="shared" si="25"/>
        <v>3.3214285714285716</v>
      </c>
      <c r="AD37" s="37">
        <f t="shared" si="26"/>
        <v>0.04336457142857143</v>
      </c>
      <c r="AE37" s="38">
        <f t="shared" si="27"/>
        <v>3.9857142857142858</v>
      </c>
      <c r="AF37" s="37">
        <f t="shared" si="28"/>
        <v>0.050592000000000005</v>
      </c>
      <c r="AG37" s="38">
        <f t="shared" si="29"/>
        <v>4.65</v>
      </c>
      <c r="AH37" s="37">
        <f t="shared" si="30"/>
        <v>0.07227428571428572</v>
      </c>
      <c r="AI37" s="38">
        <f t="shared" si="31"/>
        <v>6.642857142857143</v>
      </c>
      <c r="AJ37" s="37">
        <f t="shared" si="32"/>
        <v>0.10118400000000001</v>
      </c>
      <c r="AK37" s="38">
        <f t="shared" si="33"/>
        <v>9.3</v>
      </c>
      <c r="AL37" s="37">
        <f t="shared" si="34"/>
        <v>0.14454857142857144</v>
      </c>
      <c r="AM37" s="38">
        <f t="shared" si="35"/>
        <v>13.285714285714286</v>
      </c>
      <c r="AN37" s="37">
        <f t="shared" si="36"/>
        <v>0.20236800000000002</v>
      </c>
      <c r="AO37" s="38">
        <f t="shared" si="37"/>
        <v>18.6</v>
      </c>
      <c r="AP37" s="37">
        <f t="shared" si="38"/>
        <v>0.2890971428571429</v>
      </c>
      <c r="AQ37" s="38">
        <f t="shared" si="39"/>
        <v>26.571428571428573</v>
      </c>
      <c r="AR37" s="37">
        <f t="shared" si="40"/>
        <v>0.39750857142857143</v>
      </c>
      <c r="AS37" s="38">
        <f t="shared" si="41"/>
        <v>36.535714285714285</v>
      </c>
      <c r="AT37" s="37">
        <f t="shared" si="42"/>
        <v>0.5781942857142858</v>
      </c>
      <c r="AU37" s="38">
        <f t="shared" si="43"/>
        <v>53.142857142857146</v>
      </c>
      <c r="AV37" s="37">
        <f t="shared" si="44"/>
        <v>0.7950171428571429</v>
      </c>
      <c r="AW37" s="38">
        <f t="shared" si="45"/>
        <v>73.07142857142857</v>
      </c>
      <c r="AX37" s="37">
        <f t="shared" si="46"/>
        <v>1.1563885714285715</v>
      </c>
      <c r="AY37" s="38">
        <f t="shared" si="47"/>
        <v>106.28571428571429</v>
      </c>
      <c r="AZ37" s="3"/>
    </row>
    <row r="38" spans="1:52" ht="15">
      <c r="A38" s="8">
        <f>mag0.75</f>
        <v>0.75</v>
      </c>
      <c r="B38" s="44">
        <f t="shared" si="48"/>
        <v>0.002275972678571429</v>
      </c>
      <c r="C38" s="45"/>
      <c r="D38" s="44">
        <f t="shared" si="49"/>
        <v>0.0027311672142857147</v>
      </c>
      <c r="E38" s="45"/>
      <c r="F38" s="44">
        <f t="shared" si="50"/>
        <v>0.00318636175</v>
      </c>
      <c r="G38" s="45"/>
      <c r="H38" s="44">
        <f t="shared" si="51"/>
        <v>0.004551945357142858</v>
      </c>
      <c r="I38" s="45"/>
      <c r="J38" s="44">
        <f t="shared" si="52"/>
        <v>0.0063727235</v>
      </c>
      <c r="K38" s="45"/>
      <c r="L38" s="44">
        <f t="shared" si="53"/>
        <v>0.009103890714285716</v>
      </c>
      <c r="M38" s="45"/>
      <c r="N38" s="44">
        <f t="shared" si="54"/>
        <v>0.012745447</v>
      </c>
      <c r="O38" s="45"/>
      <c r="P38" s="44">
        <f t="shared" si="55"/>
        <v>0.01820778142857143</v>
      </c>
      <c r="Q38" s="45"/>
      <c r="R38" s="44">
        <f t="shared" si="56"/>
        <v>0.02503569946428572</v>
      </c>
      <c r="S38" s="45"/>
      <c r="T38" s="44">
        <f t="shared" si="57"/>
        <v>0.03641556285714286</v>
      </c>
      <c r="U38" s="45"/>
      <c r="V38" s="44">
        <f t="shared" si="58"/>
        <v>0.05007139892857144</v>
      </c>
      <c r="W38" s="45"/>
      <c r="X38" s="44">
        <f t="shared" si="59"/>
        <v>0.07283112571428572</v>
      </c>
      <c r="Y38" s="45"/>
      <c r="Z38" s="3"/>
      <c r="AA38" s="40">
        <v>3</v>
      </c>
      <c r="AB38" s="37">
        <f t="shared" si="24"/>
        <v>0.028603174603174606</v>
      </c>
      <c r="AC38" s="38">
        <f t="shared" si="25"/>
        <v>3.785714285714286</v>
      </c>
      <c r="AD38" s="37">
        <f t="shared" si="26"/>
        <v>0.03432380952380953</v>
      </c>
      <c r="AE38" s="38">
        <f t="shared" si="27"/>
        <v>4.542857142857143</v>
      </c>
      <c r="AF38" s="37">
        <f t="shared" si="28"/>
        <v>0.040044444444444445</v>
      </c>
      <c r="AG38" s="38">
        <f t="shared" si="29"/>
        <v>5.3</v>
      </c>
      <c r="AH38" s="37">
        <f t="shared" si="30"/>
        <v>0.05720634920634921</v>
      </c>
      <c r="AI38" s="38">
        <f t="shared" si="31"/>
        <v>7.571428571428572</v>
      </c>
      <c r="AJ38" s="37">
        <f t="shared" si="32"/>
        <v>0.08008888888888889</v>
      </c>
      <c r="AK38" s="38">
        <f t="shared" si="33"/>
        <v>10.6</v>
      </c>
      <c r="AL38" s="37">
        <f t="shared" si="34"/>
        <v>0.11441269841269842</v>
      </c>
      <c r="AM38" s="38">
        <f t="shared" si="35"/>
        <v>15.142857142857144</v>
      </c>
      <c r="AN38" s="37">
        <f t="shared" si="36"/>
        <v>0.16017777777777778</v>
      </c>
      <c r="AO38" s="38">
        <f t="shared" si="37"/>
        <v>21.2</v>
      </c>
      <c r="AP38" s="37">
        <f t="shared" si="38"/>
        <v>0.22882539682539685</v>
      </c>
      <c r="AQ38" s="38">
        <f t="shared" si="39"/>
        <v>30.28571428571429</v>
      </c>
      <c r="AR38" s="37">
        <f t="shared" si="40"/>
        <v>0.3146349206349207</v>
      </c>
      <c r="AS38" s="38">
        <f t="shared" si="41"/>
        <v>41.642857142857146</v>
      </c>
      <c r="AT38" s="37">
        <f t="shared" si="42"/>
        <v>0.4576507936507937</v>
      </c>
      <c r="AU38" s="38">
        <f t="shared" si="43"/>
        <v>60.57142857142858</v>
      </c>
      <c r="AV38" s="37">
        <f t="shared" si="44"/>
        <v>0.6292698412698414</v>
      </c>
      <c r="AW38" s="38">
        <f t="shared" si="45"/>
        <v>83.28571428571429</v>
      </c>
      <c r="AX38" s="37">
        <f t="shared" si="46"/>
        <v>0.9153015873015874</v>
      </c>
      <c r="AY38" s="38">
        <f t="shared" si="47"/>
        <v>121.14285714285715</v>
      </c>
      <c r="AZ38" s="3"/>
    </row>
    <row r="39" spans="1:52" ht="15">
      <c r="A39" s="8">
        <f>mag1</f>
        <v>1</v>
      </c>
      <c r="B39" s="44">
        <f t="shared" si="48"/>
        <v>0.0025874215714285715</v>
      </c>
      <c r="C39" s="45"/>
      <c r="D39" s="44">
        <f t="shared" si="49"/>
        <v>0.0031049058857142856</v>
      </c>
      <c r="E39" s="45"/>
      <c r="F39" s="44">
        <f t="shared" si="50"/>
        <v>0.0036223901999999997</v>
      </c>
      <c r="G39" s="45"/>
      <c r="H39" s="44">
        <f t="shared" si="51"/>
        <v>0.005174843142857143</v>
      </c>
      <c r="I39" s="45"/>
      <c r="J39" s="44">
        <f t="shared" si="52"/>
        <v>0.007244780399999999</v>
      </c>
      <c r="K39" s="45"/>
      <c r="L39" s="44">
        <f t="shared" si="53"/>
        <v>0.010349686285714286</v>
      </c>
      <c r="M39" s="45"/>
      <c r="N39" s="44">
        <f t="shared" si="54"/>
        <v>0.014489560799999999</v>
      </c>
      <c r="O39" s="45"/>
      <c r="P39" s="44">
        <f t="shared" si="55"/>
        <v>0.02069937257142857</v>
      </c>
      <c r="Q39" s="45"/>
      <c r="R39" s="44">
        <f t="shared" si="56"/>
        <v>0.028461637285714287</v>
      </c>
      <c r="S39" s="45"/>
      <c r="T39" s="44">
        <f t="shared" si="57"/>
        <v>0.04139874514285714</v>
      </c>
      <c r="U39" s="45"/>
      <c r="V39" s="44">
        <f t="shared" si="58"/>
        <v>0.056923274571428574</v>
      </c>
      <c r="W39" s="45"/>
      <c r="X39" s="44">
        <f t="shared" si="59"/>
        <v>0.08279749028571429</v>
      </c>
      <c r="Y39" s="45"/>
      <c r="Z39" s="3"/>
      <c r="AA39" s="40">
        <v>4</v>
      </c>
      <c r="AB39" s="37">
        <f t="shared" si="24"/>
        <v>0.02003571428571429</v>
      </c>
      <c r="AC39" s="38">
        <f t="shared" si="25"/>
        <v>4.714285714285714</v>
      </c>
      <c r="AD39" s="37">
        <f t="shared" si="26"/>
        <v>0.024042857142857147</v>
      </c>
      <c r="AE39" s="38">
        <f t="shared" si="27"/>
        <v>5.6571428571428575</v>
      </c>
      <c r="AF39" s="37">
        <f t="shared" si="28"/>
        <v>0.028050000000000002</v>
      </c>
      <c r="AG39" s="38">
        <f t="shared" si="29"/>
        <v>6.6</v>
      </c>
      <c r="AH39" s="37">
        <f t="shared" si="30"/>
        <v>0.04007142857142858</v>
      </c>
      <c r="AI39" s="38">
        <f t="shared" si="31"/>
        <v>9.428571428571429</v>
      </c>
      <c r="AJ39" s="37">
        <f t="shared" si="32"/>
        <v>0.056100000000000004</v>
      </c>
      <c r="AK39" s="38">
        <f t="shared" si="33"/>
        <v>13.2</v>
      </c>
      <c r="AL39" s="37">
        <f t="shared" si="34"/>
        <v>0.08014285714285715</v>
      </c>
      <c r="AM39" s="38">
        <f t="shared" si="35"/>
        <v>18.857142857142858</v>
      </c>
      <c r="AN39" s="37">
        <f t="shared" si="36"/>
        <v>0.11220000000000001</v>
      </c>
      <c r="AO39" s="38">
        <f t="shared" si="37"/>
        <v>26.4</v>
      </c>
      <c r="AP39" s="37">
        <f t="shared" si="38"/>
        <v>0.1602857142857143</v>
      </c>
      <c r="AQ39" s="38">
        <f t="shared" si="39"/>
        <v>37.714285714285715</v>
      </c>
      <c r="AR39" s="37">
        <f t="shared" si="40"/>
        <v>0.22039285714285717</v>
      </c>
      <c r="AS39" s="38">
        <f t="shared" si="41"/>
        <v>51.85714285714286</v>
      </c>
      <c r="AT39" s="37">
        <f t="shared" si="42"/>
        <v>0.3205714285714286</v>
      </c>
      <c r="AU39" s="38">
        <f t="shared" si="43"/>
        <v>75.42857142857143</v>
      </c>
      <c r="AV39" s="37">
        <f t="shared" si="44"/>
        <v>0.44078571428571434</v>
      </c>
      <c r="AW39" s="38">
        <f t="shared" si="45"/>
        <v>103.71428571428572</v>
      </c>
      <c r="AX39" s="37">
        <f t="shared" si="46"/>
        <v>0.6411428571428572</v>
      </c>
      <c r="AY39" s="38">
        <f t="shared" si="47"/>
        <v>150.85714285714286</v>
      </c>
      <c r="AZ39" s="3"/>
    </row>
    <row r="40" spans="1:52" ht="15">
      <c r="A40" s="12">
        <f>mag1.5</f>
        <v>1.5</v>
      </c>
      <c r="B40" s="44">
        <f t="shared" si="48"/>
        <v>0.003210319357142858</v>
      </c>
      <c r="C40" s="45"/>
      <c r="D40" s="44">
        <f t="shared" si="49"/>
        <v>0.003852383228571429</v>
      </c>
      <c r="E40" s="45"/>
      <c r="F40" s="44">
        <f t="shared" si="50"/>
        <v>0.004494447100000001</v>
      </c>
      <c r="G40" s="45"/>
      <c r="H40" s="44">
        <f t="shared" si="51"/>
        <v>0.006420638714285716</v>
      </c>
      <c r="I40" s="45"/>
      <c r="J40" s="44">
        <f t="shared" si="52"/>
        <v>0.008988894200000002</v>
      </c>
      <c r="K40" s="45"/>
      <c r="L40" s="44">
        <f t="shared" si="53"/>
        <v>0.012841277428571432</v>
      </c>
      <c r="M40" s="45"/>
      <c r="N40" s="44">
        <f t="shared" si="54"/>
        <v>0.017977788400000003</v>
      </c>
      <c r="O40" s="45"/>
      <c r="P40" s="44">
        <f t="shared" si="55"/>
        <v>0.025682554857142863</v>
      </c>
      <c r="Q40" s="45"/>
      <c r="R40" s="44">
        <f t="shared" si="56"/>
        <v>0.03531351292857144</v>
      </c>
      <c r="S40" s="45"/>
      <c r="T40" s="44">
        <f t="shared" si="57"/>
        <v>0.05136510971428573</v>
      </c>
      <c r="U40" s="45"/>
      <c r="V40" s="44">
        <f t="shared" si="58"/>
        <v>0.07062702585714288</v>
      </c>
      <c r="W40" s="45"/>
      <c r="X40" s="44">
        <f t="shared" si="59"/>
        <v>0.10273021942857145</v>
      </c>
      <c r="Y40" s="45"/>
      <c r="Z40" s="3"/>
      <c r="AA40" s="40">
        <v>5</v>
      </c>
      <c r="AB40" s="37">
        <f t="shared" si="24"/>
        <v>0.015348571428571432</v>
      </c>
      <c r="AC40" s="38">
        <f t="shared" si="25"/>
        <v>5.642857142857143</v>
      </c>
      <c r="AD40" s="37">
        <f t="shared" si="26"/>
        <v>0.018418285714285717</v>
      </c>
      <c r="AE40" s="38">
        <f t="shared" si="27"/>
        <v>6.771428571428571</v>
      </c>
      <c r="AF40" s="37">
        <f t="shared" si="28"/>
        <v>0.021488</v>
      </c>
      <c r="AG40" s="38">
        <f t="shared" si="29"/>
        <v>7.9</v>
      </c>
      <c r="AH40" s="37">
        <f t="shared" si="30"/>
        <v>0.030697142857142864</v>
      </c>
      <c r="AI40" s="38">
        <f t="shared" si="31"/>
        <v>11.285714285714286</v>
      </c>
      <c r="AJ40" s="37">
        <f t="shared" si="32"/>
        <v>0.042976</v>
      </c>
      <c r="AK40" s="38">
        <f t="shared" si="33"/>
        <v>15.8</v>
      </c>
      <c r="AL40" s="37">
        <f t="shared" si="34"/>
        <v>0.06139428571428573</v>
      </c>
      <c r="AM40" s="38">
        <f t="shared" si="35"/>
        <v>22.571428571428573</v>
      </c>
      <c r="AN40" s="37">
        <f t="shared" si="36"/>
        <v>0.085952</v>
      </c>
      <c r="AO40" s="38">
        <f t="shared" si="37"/>
        <v>31.6</v>
      </c>
      <c r="AP40" s="37">
        <f t="shared" si="38"/>
        <v>0.12278857142857146</v>
      </c>
      <c r="AQ40" s="38">
        <f t="shared" si="39"/>
        <v>45.142857142857146</v>
      </c>
      <c r="AR40" s="37">
        <f t="shared" si="40"/>
        <v>0.16883428571428574</v>
      </c>
      <c r="AS40" s="38">
        <f t="shared" si="41"/>
        <v>62.07142857142858</v>
      </c>
      <c r="AT40" s="37">
        <f t="shared" si="42"/>
        <v>0.2455771428571429</v>
      </c>
      <c r="AU40" s="38">
        <f t="shared" si="43"/>
        <v>90.28571428571429</v>
      </c>
      <c r="AV40" s="37">
        <f t="shared" si="44"/>
        <v>0.3376685714285715</v>
      </c>
      <c r="AW40" s="38">
        <f t="shared" si="45"/>
        <v>124.14285714285715</v>
      </c>
      <c r="AX40" s="37">
        <f t="shared" si="46"/>
        <v>0.4911542857142858</v>
      </c>
      <c r="AY40" s="38">
        <f t="shared" si="47"/>
        <v>180.57142857142858</v>
      </c>
      <c r="AZ40" s="3"/>
    </row>
    <row r="41" spans="1:52" ht="15">
      <c r="A41" s="8">
        <f>mag2</f>
        <v>2</v>
      </c>
      <c r="B41" s="44">
        <f t="shared" si="48"/>
        <v>0.003833217142857143</v>
      </c>
      <c r="C41" s="45"/>
      <c r="D41" s="44">
        <f t="shared" si="49"/>
        <v>0.004599860571428571</v>
      </c>
      <c r="E41" s="45"/>
      <c r="F41" s="44">
        <f t="shared" si="50"/>
        <v>0.005366504</v>
      </c>
      <c r="G41" s="45"/>
      <c r="H41" s="44">
        <f t="shared" si="51"/>
        <v>0.007666434285714286</v>
      </c>
      <c r="I41" s="45"/>
      <c r="J41" s="44">
        <f t="shared" si="52"/>
        <v>0.010733008</v>
      </c>
      <c r="K41" s="45"/>
      <c r="L41" s="44">
        <f t="shared" si="53"/>
        <v>0.015332868571428572</v>
      </c>
      <c r="M41" s="45"/>
      <c r="N41" s="44">
        <f t="shared" si="54"/>
        <v>0.021466016</v>
      </c>
      <c r="O41" s="45"/>
      <c r="P41" s="44">
        <f t="shared" si="55"/>
        <v>0.030665737142857145</v>
      </c>
      <c r="Q41" s="45"/>
      <c r="R41" s="44">
        <f t="shared" si="56"/>
        <v>0.042165388571428576</v>
      </c>
      <c r="S41" s="45"/>
      <c r="T41" s="44">
        <f t="shared" si="57"/>
        <v>0.06133147428571429</v>
      </c>
      <c r="U41" s="45"/>
      <c r="V41" s="44">
        <f t="shared" si="58"/>
        <v>0.08433077714285715</v>
      </c>
      <c r="W41" s="45"/>
      <c r="X41" s="44">
        <f t="shared" si="59"/>
        <v>0.12266294857142858</v>
      </c>
      <c r="Y41" s="45"/>
      <c r="Z41" s="3"/>
      <c r="AA41" s="40">
        <v>7.5</v>
      </c>
      <c r="AB41" s="37">
        <f t="shared" si="24"/>
        <v>0.009627936507936509</v>
      </c>
      <c r="AC41" s="38">
        <f t="shared" si="25"/>
        <v>7.964285714285714</v>
      </c>
      <c r="AD41" s="37">
        <f t="shared" si="26"/>
        <v>0.01155352380952381</v>
      </c>
      <c r="AE41" s="38">
        <f t="shared" si="27"/>
        <v>9.557142857142857</v>
      </c>
      <c r="AF41" s="37">
        <f t="shared" si="28"/>
        <v>0.013479111111111114</v>
      </c>
      <c r="AG41" s="38">
        <f t="shared" si="29"/>
        <v>11.15</v>
      </c>
      <c r="AH41" s="37">
        <f t="shared" si="30"/>
        <v>0.019255873015873018</v>
      </c>
      <c r="AI41" s="38">
        <f t="shared" si="31"/>
        <v>15.928571428571429</v>
      </c>
      <c r="AJ41" s="37">
        <f t="shared" si="32"/>
        <v>0.026958222222222227</v>
      </c>
      <c r="AK41" s="38">
        <f t="shared" si="33"/>
        <v>22.3</v>
      </c>
      <c r="AL41" s="37">
        <f t="shared" si="34"/>
        <v>0.038511746031746036</v>
      </c>
      <c r="AM41" s="38">
        <f t="shared" si="35"/>
        <v>31.857142857142858</v>
      </c>
      <c r="AN41" s="37">
        <f t="shared" si="36"/>
        <v>0.053916444444444454</v>
      </c>
      <c r="AO41" s="38">
        <f t="shared" si="37"/>
        <v>44.6</v>
      </c>
      <c r="AP41" s="37">
        <f t="shared" si="38"/>
        <v>0.07702349206349207</v>
      </c>
      <c r="AQ41" s="38">
        <f t="shared" si="39"/>
        <v>63.714285714285715</v>
      </c>
      <c r="AR41" s="37">
        <f t="shared" si="40"/>
        <v>0.10590730158730159</v>
      </c>
      <c r="AS41" s="38">
        <f t="shared" si="41"/>
        <v>87.60714285714286</v>
      </c>
      <c r="AT41" s="37">
        <f t="shared" si="42"/>
        <v>0.15404698412698414</v>
      </c>
      <c r="AU41" s="38">
        <f t="shared" si="43"/>
        <v>127.42857142857143</v>
      </c>
      <c r="AV41" s="37">
        <f t="shared" si="44"/>
        <v>0.21181460317460318</v>
      </c>
      <c r="AW41" s="38">
        <f t="shared" si="45"/>
        <v>175.21428571428572</v>
      </c>
      <c r="AX41" s="37">
        <f t="shared" si="46"/>
        <v>0.3080939682539683</v>
      </c>
      <c r="AY41" s="38">
        <f t="shared" si="47"/>
        <v>254.85714285714286</v>
      </c>
      <c r="AZ41" s="3"/>
    </row>
    <row r="42" spans="1:52" ht="15">
      <c r="A42" s="8">
        <f>mag2.5</f>
        <v>2.5</v>
      </c>
      <c r="B42" s="44">
        <f t="shared" si="48"/>
        <v>0.004456114928571429</v>
      </c>
      <c r="C42" s="45"/>
      <c r="D42" s="44">
        <f t="shared" si="49"/>
        <v>0.005347337914285715</v>
      </c>
      <c r="E42" s="45"/>
      <c r="F42" s="44">
        <f t="shared" si="50"/>
        <v>0.0062385609000000005</v>
      </c>
      <c r="G42" s="45"/>
      <c r="H42" s="44">
        <f t="shared" si="51"/>
        <v>0.008912229857142857</v>
      </c>
      <c r="I42" s="45"/>
      <c r="J42" s="44">
        <f t="shared" si="52"/>
        <v>0.012477121800000001</v>
      </c>
      <c r="K42" s="45"/>
      <c r="L42" s="44">
        <f t="shared" si="53"/>
        <v>0.017824459714285715</v>
      </c>
      <c r="M42" s="45"/>
      <c r="N42" s="44">
        <f t="shared" si="54"/>
        <v>0.024954243600000002</v>
      </c>
      <c r="O42" s="45"/>
      <c r="P42" s="44">
        <f t="shared" si="55"/>
        <v>0.03564891942857143</v>
      </c>
      <c r="Q42" s="45"/>
      <c r="R42" s="44">
        <f t="shared" si="56"/>
        <v>0.04901726421428571</v>
      </c>
      <c r="S42" s="45"/>
      <c r="T42" s="44">
        <f t="shared" si="57"/>
        <v>0.07129783885714286</v>
      </c>
      <c r="U42" s="45"/>
      <c r="V42" s="44">
        <f t="shared" si="58"/>
        <v>0.09803452842857142</v>
      </c>
      <c r="W42" s="45"/>
      <c r="X42" s="44">
        <f t="shared" si="59"/>
        <v>0.14259567771428572</v>
      </c>
      <c r="Y42" s="45"/>
      <c r="Z42" s="3"/>
      <c r="AA42" s="40">
        <v>10</v>
      </c>
      <c r="AB42" s="37">
        <f t="shared" si="24"/>
        <v>0.006994285714285715</v>
      </c>
      <c r="AC42" s="38">
        <f t="shared" si="25"/>
        <v>10.285714285714286</v>
      </c>
      <c r="AD42" s="37">
        <f t="shared" si="26"/>
        <v>0.008393142857142858</v>
      </c>
      <c r="AE42" s="38">
        <f t="shared" si="27"/>
        <v>12.342857142857143</v>
      </c>
      <c r="AF42" s="37">
        <f t="shared" si="28"/>
        <v>0.009792</v>
      </c>
      <c r="AG42" s="38">
        <f t="shared" si="29"/>
        <v>14.4</v>
      </c>
      <c r="AH42" s="37">
        <f t="shared" si="30"/>
        <v>0.01398857142857143</v>
      </c>
      <c r="AI42" s="38">
        <f t="shared" si="31"/>
        <v>20.571428571428573</v>
      </c>
      <c r="AJ42" s="37">
        <f t="shared" si="32"/>
        <v>0.019584</v>
      </c>
      <c r="AK42" s="38">
        <f t="shared" si="33"/>
        <v>28.8</v>
      </c>
      <c r="AL42" s="37">
        <f t="shared" si="34"/>
        <v>0.02797714285714286</v>
      </c>
      <c r="AM42" s="38">
        <f t="shared" si="35"/>
        <v>41.142857142857146</v>
      </c>
      <c r="AN42" s="37">
        <f t="shared" si="36"/>
        <v>0.039168</v>
      </c>
      <c r="AO42" s="38">
        <f t="shared" si="37"/>
        <v>57.6</v>
      </c>
      <c r="AP42" s="37">
        <f t="shared" si="38"/>
        <v>0.05595428571428572</v>
      </c>
      <c r="AQ42" s="38">
        <f t="shared" si="39"/>
        <v>82.28571428571429</v>
      </c>
      <c r="AR42" s="37">
        <f t="shared" si="40"/>
        <v>0.07693714285714287</v>
      </c>
      <c r="AS42" s="38">
        <f t="shared" si="41"/>
        <v>113.14285714285715</v>
      </c>
      <c r="AT42" s="37">
        <f t="shared" si="42"/>
        <v>0.11190857142857144</v>
      </c>
      <c r="AU42" s="38">
        <f t="shared" si="43"/>
        <v>164.57142857142858</v>
      </c>
      <c r="AV42" s="37">
        <f t="shared" si="44"/>
        <v>0.15387428571428574</v>
      </c>
      <c r="AW42" s="38">
        <f t="shared" si="45"/>
        <v>226.2857142857143</v>
      </c>
      <c r="AX42" s="37">
        <f t="shared" si="46"/>
        <v>0.22381714285714288</v>
      </c>
      <c r="AY42" s="38">
        <f t="shared" si="47"/>
        <v>329.14285714285717</v>
      </c>
      <c r="AZ42" s="3"/>
    </row>
    <row r="43" spans="1:52" ht="15">
      <c r="A43" s="8">
        <f>mag3</f>
        <v>3</v>
      </c>
      <c r="B43" s="44">
        <f t="shared" si="48"/>
        <v>0.005079012714285715</v>
      </c>
      <c r="C43" s="45"/>
      <c r="D43" s="44">
        <f t="shared" si="49"/>
        <v>0.006094815257142857</v>
      </c>
      <c r="E43" s="45"/>
      <c r="F43" s="44">
        <f t="shared" si="50"/>
        <v>0.0071106178</v>
      </c>
      <c r="G43" s="45"/>
      <c r="H43" s="44">
        <f t="shared" si="51"/>
        <v>0.01015802542857143</v>
      </c>
      <c r="I43" s="45"/>
      <c r="J43" s="44">
        <f t="shared" si="52"/>
        <v>0.0142212356</v>
      </c>
      <c r="K43" s="45"/>
      <c r="L43" s="44">
        <f t="shared" si="53"/>
        <v>0.02031605085714286</v>
      </c>
      <c r="M43" s="45"/>
      <c r="N43" s="44">
        <f t="shared" si="54"/>
        <v>0.0284424712</v>
      </c>
      <c r="O43" s="45"/>
      <c r="P43" s="44">
        <f t="shared" si="55"/>
        <v>0.04063210171428572</v>
      </c>
      <c r="Q43" s="45"/>
      <c r="R43" s="44">
        <f t="shared" si="56"/>
        <v>0.05586913985714286</v>
      </c>
      <c r="S43" s="45"/>
      <c r="T43" s="44">
        <f t="shared" si="57"/>
        <v>0.08126420342857144</v>
      </c>
      <c r="U43" s="45"/>
      <c r="V43" s="44">
        <f t="shared" si="58"/>
        <v>0.11173827971428572</v>
      </c>
      <c r="W43" s="45"/>
      <c r="X43" s="44">
        <f t="shared" si="59"/>
        <v>0.16252840685714287</v>
      </c>
      <c r="Y43" s="45"/>
      <c r="Z43" s="3"/>
      <c r="AA43" s="40">
        <v>15</v>
      </c>
      <c r="AB43" s="37">
        <f t="shared" si="24"/>
        <v>0.004511746031746032</v>
      </c>
      <c r="AC43" s="38">
        <f t="shared" si="25"/>
        <v>14.928571428571429</v>
      </c>
      <c r="AD43" s="37">
        <f t="shared" si="26"/>
        <v>0.005414095238095239</v>
      </c>
      <c r="AE43" s="38">
        <f t="shared" si="27"/>
        <v>17.914285714285715</v>
      </c>
      <c r="AF43" s="37">
        <f t="shared" si="28"/>
        <v>0.006316444444444445</v>
      </c>
      <c r="AG43" s="38">
        <f t="shared" si="29"/>
        <v>20.9</v>
      </c>
      <c r="AH43" s="37">
        <f t="shared" si="30"/>
        <v>0.009023492063492063</v>
      </c>
      <c r="AI43" s="38">
        <f t="shared" si="31"/>
        <v>29.857142857142858</v>
      </c>
      <c r="AJ43" s="37">
        <f t="shared" si="32"/>
        <v>0.01263288888888889</v>
      </c>
      <c r="AK43" s="38">
        <f t="shared" si="33"/>
        <v>41.8</v>
      </c>
      <c r="AL43" s="37">
        <f t="shared" si="34"/>
        <v>0.018046984126984127</v>
      </c>
      <c r="AM43" s="38">
        <f t="shared" si="35"/>
        <v>59.714285714285715</v>
      </c>
      <c r="AN43" s="37">
        <f t="shared" si="36"/>
        <v>0.02526577777777778</v>
      </c>
      <c r="AO43" s="38">
        <f t="shared" si="37"/>
        <v>83.6</v>
      </c>
      <c r="AP43" s="37">
        <f t="shared" si="38"/>
        <v>0.03609396825396825</v>
      </c>
      <c r="AQ43" s="38">
        <f t="shared" si="39"/>
        <v>119.42857142857143</v>
      </c>
      <c r="AR43" s="37">
        <f t="shared" si="40"/>
        <v>0.04962920634920635</v>
      </c>
      <c r="AS43" s="38">
        <f t="shared" si="41"/>
        <v>164.21428571428572</v>
      </c>
      <c r="AT43" s="37">
        <f t="shared" si="42"/>
        <v>0.0721879365079365</v>
      </c>
      <c r="AU43" s="38">
        <f t="shared" si="43"/>
        <v>238.85714285714286</v>
      </c>
      <c r="AV43" s="37">
        <f t="shared" si="44"/>
        <v>0.0992584126984127</v>
      </c>
      <c r="AW43" s="38">
        <f t="shared" si="45"/>
        <v>328.42857142857144</v>
      </c>
      <c r="AX43" s="37">
        <f t="shared" si="46"/>
        <v>0.144375873015873</v>
      </c>
      <c r="AY43" s="38">
        <f t="shared" si="47"/>
        <v>477.7142857142857</v>
      </c>
      <c r="AZ43" s="3"/>
    </row>
    <row r="44" spans="1:52" ht="15">
      <c r="A44" s="8">
        <f>mag4</f>
        <v>4</v>
      </c>
      <c r="B44" s="44">
        <f t="shared" si="48"/>
        <v>0.006324808285714286</v>
      </c>
      <c r="C44" s="45"/>
      <c r="D44" s="44">
        <f t="shared" si="49"/>
        <v>0.007589769942857144</v>
      </c>
      <c r="E44" s="45"/>
      <c r="F44" s="44">
        <f t="shared" si="50"/>
        <v>0.0088547316</v>
      </c>
      <c r="G44" s="45"/>
      <c r="H44" s="44">
        <f t="shared" si="51"/>
        <v>0.012649616571428572</v>
      </c>
      <c r="I44" s="45"/>
      <c r="J44" s="44">
        <f t="shared" si="52"/>
        <v>0.0177094632</v>
      </c>
      <c r="K44" s="45"/>
      <c r="L44" s="44">
        <f t="shared" si="53"/>
        <v>0.025299233142857144</v>
      </c>
      <c r="M44" s="45"/>
      <c r="N44" s="44">
        <f t="shared" si="54"/>
        <v>0.0354189264</v>
      </c>
      <c r="O44" s="45"/>
      <c r="P44" s="44">
        <f t="shared" si="55"/>
        <v>0.05059846628571429</v>
      </c>
      <c r="Q44" s="45"/>
      <c r="R44" s="44">
        <f t="shared" si="56"/>
        <v>0.06957289114285715</v>
      </c>
      <c r="S44" s="45"/>
      <c r="T44" s="44">
        <f t="shared" si="57"/>
        <v>0.10119693257142857</v>
      </c>
      <c r="U44" s="45"/>
      <c r="V44" s="44">
        <f t="shared" si="58"/>
        <v>0.1391457822857143</v>
      </c>
      <c r="W44" s="45"/>
      <c r="X44" s="44">
        <f t="shared" si="59"/>
        <v>0.20239386514285715</v>
      </c>
      <c r="Y44" s="45"/>
      <c r="Z44" s="3"/>
      <c r="AA44" s="40">
        <v>20</v>
      </c>
      <c r="AB44" s="37">
        <f t="shared" si="24"/>
        <v>0.0033271428571428575</v>
      </c>
      <c r="AC44" s="38">
        <f t="shared" si="25"/>
        <v>19.571428571428573</v>
      </c>
      <c r="AD44" s="37">
        <f t="shared" si="26"/>
        <v>0.0039925714285714295</v>
      </c>
      <c r="AE44" s="38">
        <f t="shared" si="27"/>
        <v>23.485714285714288</v>
      </c>
      <c r="AF44" s="37">
        <f t="shared" si="28"/>
        <v>0.004658000000000001</v>
      </c>
      <c r="AG44" s="38">
        <f t="shared" si="29"/>
        <v>27.400000000000002</v>
      </c>
      <c r="AH44" s="37">
        <f t="shared" si="30"/>
        <v>0.006654285714285715</v>
      </c>
      <c r="AI44" s="38">
        <f t="shared" si="31"/>
        <v>39.142857142857146</v>
      </c>
      <c r="AJ44" s="37">
        <f t="shared" si="32"/>
        <v>0.009316000000000001</v>
      </c>
      <c r="AK44" s="38">
        <f t="shared" si="33"/>
        <v>54.800000000000004</v>
      </c>
      <c r="AL44" s="37">
        <f t="shared" si="34"/>
        <v>0.01330857142857143</v>
      </c>
      <c r="AM44" s="38">
        <f t="shared" si="35"/>
        <v>78.28571428571429</v>
      </c>
      <c r="AN44" s="37">
        <f t="shared" si="36"/>
        <v>0.018632000000000003</v>
      </c>
      <c r="AO44" s="38">
        <f t="shared" si="37"/>
        <v>109.60000000000001</v>
      </c>
      <c r="AP44" s="37">
        <f t="shared" si="38"/>
        <v>0.02661714285714286</v>
      </c>
      <c r="AQ44" s="38">
        <f t="shared" si="39"/>
        <v>156.57142857142858</v>
      </c>
      <c r="AR44" s="37">
        <f t="shared" si="40"/>
        <v>0.03659857142857144</v>
      </c>
      <c r="AS44" s="38">
        <f t="shared" si="41"/>
        <v>215.2857142857143</v>
      </c>
      <c r="AT44" s="37">
        <f t="shared" si="42"/>
        <v>0.05323428571428572</v>
      </c>
      <c r="AU44" s="38">
        <f t="shared" si="43"/>
        <v>313.14285714285717</v>
      </c>
      <c r="AV44" s="37">
        <f t="shared" si="44"/>
        <v>0.07319714285714288</v>
      </c>
      <c r="AW44" s="38">
        <f t="shared" si="45"/>
        <v>430.5714285714286</v>
      </c>
      <c r="AX44" s="37">
        <f t="shared" si="46"/>
        <v>0.10646857142857144</v>
      </c>
      <c r="AY44" s="38">
        <f t="shared" si="47"/>
        <v>626.2857142857143</v>
      </c>
      <c r="AZ44" s="3"/>
    </row>
    <row r="45" spans="1:52" ht="15">
      <c r="A45" s="8">
        <f>mag5</f>
        <v>5</v>
      </c>
      <c r="B45" s="44">
        <f t="shared" si="48"/>
        <v>0.007570603857142858</v>
      </c>
      <c r="C45" s="45"/>
      <c r="D45" s="44">
        <f t="shared" si="49"/>
        <v>0.009084724628571428</v>
      </c>
      <c r="E45" s="45"/>
      <c r="F45" s="44">
        <f t="shared" si="50"/>
        <v>0.010598845400000001</v>
      </c>
      <c r="G45" s="45"/>
      <c r="H45" s="44">
        <f t="shared" si="51"/>
        <v>0.015141207714285716</v>
      </c>
      <c r="I45" s="45"/>
      <c r="J45" s="44">
        <f t="shared" si="52"/>
        <v>0.021197690800000002</v>
      </c>
      <c r="K45" s="45"/>
      <c r="L45" s="44">
        <f t="shared" si="53"/>
        <v>0.030282415428571432</v>
      </c>
      <c r="M45" s="45"/>
      <c r="N45" s="44">
        <f t="shared" si="54"/>
        <v>0.042395381600000004</v>
      </c>
      <c r="O45" s="45"/>
      <c r="P45" s="44">
        <f t="shared" si="55"/>
        <v>0.060564830857142864</v>
      </c>
      <c r="Q45" s="45"/>
      <c r="R45" s="44">
        <f t="shared" si="56"/>
        <v>0.08327664242857144</v>
      </c>
      <c r="S45" s="45"/>
      <c r="T45" s="44">
        <f t="shared" si="57"/>
        <v>0.12112966171428573</v>
      </c>
      <c r="U45" s="45"/>
      <c r="V45" s="44">
        <f t="shared" si="58"/>
        <v>0.16655328485714288</v>
      </c>
      <c r="W45" s="45"/>
      <c r="X45" s="44">
        <f t="shared" si="59"/>
        <v>0.24225932342857145</v>
      </c>
      <c r="Y45" s="45"/>
      <c r="Z45" s="3"/>
      <c r="AA45" s="40">
        <v>30</v>
      </c>
      <c r="AB45" s="37">
        <f t="shared" si="24"/>
        <v>0.0021803174603174606</v>
      </c>
      <c r="AC45" s="38">
        <f t="shared" si="25"/>
        <v>28.857142857142858</v>
      </c>
      <c r="AD45" s="37">
        <f t="shared" si="26"/>
        <v>0.002616380952380952</v>
      </c>
      <c r="AE45" s="38">
        <f t="shared" si="27"/>
        <v>34.628571428571426</v>
      </c>
      <c r="AF45" s="37">
        <f t="shared" si="28"/>
        <v>0.003052444444444445</v>
      </c>
      <c r="AG45" s="38">
        <f t="shared" si="29"/>
        <v>40.4</v>
      </c>
      <c r="AH45" s="37">
        <f t="shared" si="30"/>
        <v>0.004360634920634921</v>
      </c>
      <c r="AI45" s="38">
        <f t="shared" si="31"/>
        <v>57.714285714285715</v>
      </c>
      <c r="AJ45" s="37">
        <f t="shared" si="32"/>
        <v>0.00610488888888889</v>
      </c>
      <c r="AK45" s="38">
        <f t="shared" si="33"/>
        <v>80.8</v>
      </c>
      <c r="AL45" s="37">
        <f t="shared" si="34"/>
        <v>0.008721269841269842</v>
      </c>
      <c r="AM45" s="38">
        <f t="shared" si="35"/>
        <v>115.42857142857143</v>
      </c>
      <c r="AN45" s="37">
        <f t="shared" si="36"/>
        <v>0.01220977777777778</v>
      </c>
      <c r="AO45" s="38">
        <f t="shared" si="37"/>
        <v>161.6</v>
      </c>
      <c r="AP45" s="37">
        <f t="shared" si="38"/>
        <v>0.017442539682539684</v>
      </c>
      <c r="AQ45" s="38">
        <f t="shared" si="39"/>
        <v>230.85714285714286</v>
      </c>
      <c r="AR45" s="37">
        <f t="shared" si="40"/>
        <v>0.023983492063492064</v>
      </c>
      <c r="AS45" s="38">
        <f t="shared" si="41"/>
        <v>317.42857142857144</v>
      </c>
      <c r="AT45" s="37">
        <f t="shared" si="42"/>
        <v>0.03488507936507937</v>
      </c>
      <c r="AU45" s="38">
        <f t="shared" si="43"/>
        <v>461.7142857142857</v>
      </c>
      <c r="AV45" s="37">
        <f t="shared" si="44"/>
        <v>0.04796698412698413</v>
      </c>
      <c r="AW45" s="38">
        <f t="shared" si="45"/>
        <v>634.8571428571429</v>
      </c>
      <c r="AX45" s="37">
        <f t="shared" si="46"/>
        <v>0.06977015873015874</v>
      </c>
      <c r="AY45" s="38">
        <f t="shared" si="47"/>
        <v>923.4285714285714</v>
      </c>
      <c r="AZ45" s="3"/>
    </row>
    <row r="46" spans="1:52" ht="15">
      <c r="A46" s="8">
        <f>mag7.5</f>
        <v>7.5</v>
      </c>
      <c r="B46" s="44">
        <f t="shared" si="48"/>
        <v>0.010685092785714286</v>
      </c>
      <c r="C46" s="45"/>
      <c r="D46" s="44">
        <f t="shared" si="49"/>
        <v>0.012822111342857143</v>
      </c>
      <c r="E46" s="45"/>
      <c r="F46" s="44">
        <f t="shared" si="50"/>
        <v>0.014959129900000001</v>
      </c>
      <c r="G46" s="45"/>
      <c r="H46" s="44">
        <f t="shared" si="51"/>
        <v>0.02137018557142857</v>
      </c>
      <c r="I46" s="45"/>
      <c r="J46" s="44">
        <f t="shared" si="52"/>
        <v>0.029918259800000003</v>
      </c>
      <c r="K46" s="45"/>
      <c r="L46" s="44">
        <f t="shared" si="53"/>
        <v>0.04274037114285714</v>
      </c>
      <c r="M46" s="45"/>
      <c r="N46" s="44">
        <f t="shared" si="54"/>
        <v>0.059836519600000006</v>
      </c>
      <c r="O46" s="45"/>
      <c r="P46" s="44">
        <f t="shared" si="55"/>
        <v>0.08548074228571428</v>
      </c>
      <c r="Q46" s="45"/>
      <c r="R46" s="44">
        <f t="shared" si="56"/>
        <v>0.11753602064285715</v>
      </c>
      <c r="S46" s="45"/>
      <c r="T46" s="44">
        <f t="shared" si="57"/>
        <v>0.17096148457142857</v>
      </c>
      <c r="U46" s="45"/>
      <c r="V46" s="44">
        <f t="shared" si="58"/>
        <v>0.2350720412857143</v>
      </c>
      <c r="W46" s="45"/>
      <c r="X46" s="44">
        <f t="shared" si="59"/>
        <v>0.34192296914285714</v>
      </c>
      <c r="Y46" s="45"/>
      <c r="Z46" s="3"/>
      <c r="AA46" s="40">
        <v>40</v>
      </c>
      <c r="AB46" s="37">
        <f t="shared" si="24"/>
        <v>0.001621071428571429</v>
      </c>
      <c r="AC46" s="38">
        <f t="shared" si="25"/>
        <v>38.142857142857146</v>
      </c>
      <c r="AD46" s="37">
        <f t="shared" si="26"/>
        <v>0.0019452857142857145</v>
      </c>
      <c r="AE46" s="38">
        <f t="shared" si="27"/>
        <v>45.77142857142857</v>
      </c>
      <c r="AF46" s="37">
        <f t="shared" si="28"/>
        <v>0.0022695000000000002</v>
      </c>
      <c r="AG46" s="38">
        <f t="shared" si="29"/>
        <v>53.4</v>
      </c>
      <c r="AH46" s="37">
        <f t="shared" si="30"/>
        <v>0.003242142857142858</v>
      </c>
      <c r="AI46" s="38">
        <f t="shared" si="31"/>
        <v>76.28571428571429</v>
      </c>
      <c r="AJ46" s="37">
        <f t="shared" si="32"/>
        <v>0.0045390000000000005</v>
      </c>
      <c r="AK46" s="38">
        <f t="shared" si="33"/>
        <v>106.8</v>
      </c>
      <c r="AL46" s="37">
        <f t="shared" si="34"/>
        <v>0.006484285714285716</v>
      </c>
      <c r="AM46" s="38">
        <f t="shared" si="35"/>
        <v>152.57142857142858</v>
      </c>
      <c r="AN46" s="37">
        <f t="shared" si="36"/>
        <v>0.009078000000000001</v>
      </c>
      <c r="AO46" s="38">
        <f t="shared" si="37"/>
        <v>213.6</v>
      </c>
      <c r="AP46" s="37">
        <f t="shared" si="38"/>
        <v>0.012968571428571432</v>
      </c>
      <c r="AQ46" s="38">
        <f t="shared" si="39"/>
        <v>305.14285714285717</v>
      </c>
      <c r="AR46" s="37">
        <f t="shared" si="40"/>
        <v>0.017831785714285717</v>
      </c>
      <c r="AS46" s="38">
        <f t="shared" si="41"/>
        <v>419.5714285714286</v>
      </c>
      <c r="AT46" s="37">
        <f t="shared" si="42"/>
        <v>0.025937142857142863</v>
      </c>
      <c r="AU46" s="38">
        <f t="shared" si="43"/>
        <v>610.2857142857143</v>
      </c>
      <c r="AV46" s="37">
        <f t="shared" si="44"/>
        <v>0.03566357142857143</v>
      </c>
      <c r="AW46" s="38">
        <f t="shared" si="45"/>
        <v>839.1428571428572</v>
      </c>
      <c r="AX46" s="37">
        <f t="shared" si="46"/>
        <v>0.05187428571428573</v>
      </c>
      <c r="AY46" s="38">
        <f t="shared" si="47"/>
        <v>1220.5714285714287</v>
      </c>
      <c r="AZ46" s="3"/>
    </row>
    <row r="47" spans="1:52" ht="15">
      <c r="A47" s="8">
        <f>mag10real</f>
        <v>10</v>
      </c>
      <c r="B47" s="44">
        <f t="shared" si="48"/>
        <v>0.013799581714285716</v>
      </c>
      <c r="C47" s="45"/>
      <c r="D47" s="44">
        <f t="shared" si="49"/>
        <v>0.01655949805714286</v>
      </c>
      <c r="E47" s="45"/>
      <c r="F47" s="44">
        <f t="shared" si="50"/>
        <v>0.019319414400000002</v>
      </c>
      <c r="G47" s="45"/>
      <c r="H47" s="44">
        <f t="shared" si="51"/>
        <v>0.02759916342857143</v>
      </c>
      <c r="I47" s="45"/>
      <c r="J47" s="44">
        <f t="shared" si="52"/>
        <v>0.038638828800000004</v>
      </c>
      <c r="K47" s="45"/>
      <c r="L47" s="44">
        <f t="shared" si="53"/>
        <v>0.05519832685714286</v>
      </c>
      <c r="M47" s="45"/>
      <c r="N47" s="44">
        <f t="shared" si="54"/>
        <v>0.07727765760000001</v>
      </c>
      <c r="O47" s="45"/>
      <c r="P47" s="44">
        <f t="shared" si="55"/>
        <v>0.11039665371428573</v>
      </c>
      <c r="Q47" s="45"/>
      <c r="R47" s="44">
        <f t="shared" si="56"/>
        <v>0.15179539885714288</v>
      </c>
      <c r="S47" s="45"/>
      <c r="T47" s="44">
        <f t="shared" si="57"/>
        <v>0.22079330742857145</v>
      </c>
      <c r="U47" s="45"/>
      <c r="V47" s="44">
        <f t="shared" si="58"/>
        <v>0.30359079771428576</v>
      </c>
      <c r="W47" s="45"/>
      <c r="X47" s="44">
        <f t="shared" si="59"/>
        <v>0.4415866148571429</v>
      </c>
      <c r="Y47" s="4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5">
      <c r="A48" s="8">
        <f>mag10</f>
        <v>15</v>
      </c>
      <c r="B48" s="44">
        <f t="shared" si="48"/>
        <v>0.020028559571428572</v>
      </c>
      <c r="C48" s="45"/>
      <c r="D48" s="44">
        <f t="shared" si="49"/>
        <v>0.024034271485714288</v>
      </c>
      <c r="E48" s="45"/>
      <c r="F48" s="44">
        <f t="shared" si="50"/>
        <v>0.0280399834</v>
      </c>
      <c r="G48" s="45"/>
      <c r="H48" s="44">
        <f t="shared" si="51"/>
        <v>0.040057119142857145</v>
      </c>
      <c r="I48" s="45"/>
      <c r="J48" s="44">
        <f t="shared" si="52"/>
        <v>0.0560799668</v>
      </c>
      <c r="K48" s="45"/>
      <c r="L48" s="44">
        <f t="shared" si="53"/>
        <v>0.08011423828571429</v>
      </c>
      <c r="M48" s="45"/>
      <c r="N48" s="44">
        <f t="shared" si="54"/>
        <v>0.1121599336</v>
      </c>
      <c r="O48" s="45"/>
      <c r="P48" s="44">
        <f t="shared" si="55"/>
        <v>0.16022847657142858</v>
      </c>
      <c r="Q48" s="45"/>
      <c r="R48" s="44">
        <f t="shared" si="56"/>
        <v>0.2203141552857143</v>
      </c>
      <c r="S48" s="45"/>
      <c r="T48" s="44">
        <f t="shared" si="57"/>
        <v>0.32045695314285716</v>
      </c>
      <c r="U48" s="45"/>
      <c r="V48" s="44">
        <f t="shared" si="58"/>
        <v>0.4406283105714286</v>
      </c>
      <c r="W48" s="45"/>
      <c r="X48" s="44">
        <f t="shared" si="59"/>
        <v>0.6409139062857143</v>
      </c>
      <c r="Y48" s="4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5">
      <c r="A49" s="8">
        <f>mag20</f>
        <v>20</v>
      </c>
      <c r="B49" s="44">
        <f t="shared" si="48"/>
        <v>0.026257537428571433</v>
      </c>
      <c r="C49" s="45"/>
      <c r="D49" s="44">
        <f t="shared" si="49"/>
        <v>0.031509044914285717</v>
      </c>
      <c r="E49" s="45"/>
      <c r="F49" s="44">
        <f t="shared" si="50"/>
        <v>0.03676055240000001</v>
      </c>
      <c r="G49" s="45"/>
      <c r="H49" s="44">
        <f t="shared" si="51"/>
        <v>0.052515074857142865</v>
      </c>
      <c r="I49" s="45"/>
      <c r="J49" s="44">
        <f t="shared" si="52"/>
        <v>0.07352110480000001</v>
      </c>
      <c r="K49" s="45"/>
      <c r="L49" s="44">
        <f t="shared" si="53"/>
        <v>0.10503014971428573</v>
      </c>
      <c r="M49" s="45"/>
      <c r="N49" s="44">
        <f t="shared" si="54"/>
        <v>0.14704220960000003</v>
      </c>
      <c r="O49" s="45"/>
      <c r="P49" s="44">
        <f t="shared" si="55"/>
        <v>0.21006029942857146</v>
      </c>
      <c r="Q49" s="45"/>
      <c r="R49" s="44">
        <f t="shared" si="56"/>
        <v>0.28883291171428577</v>
      </c>
      <c r="S49" s="45"/>
      <c r="T49" s="44">
        <f t="shared" si="57"/>
        <v>0.4201205988571429</v>
      </c>
      <c r="U49" s="45"/>
      <c r="V49" s="44">
        <f t="shared" si="58"/>
        <v>0.5776658234285715</v>
      </c>
      <c r="W49" s="45"/>
      <c r="X49" s="44">
        <f t="shared" si="59"/>
        <v>0.8402411977142858</v>
      </c>
      <c r="Y49" s="4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5">
      <c r="A50" s="8">
        <f>mag30</f>
        <v>30</v>
      </c>
      <c r="B50" s="44">
        <f t="shared" si="48"/>
        <v>0.038715493142857146</v>
      </c>
      <c r="C50" s="45"/>
      <c r="D50" s="44">
        <f t="shared" si="49"/>
        <v>0.04645859177142857</v>
      </c>
      <c r="E50" s="45"/>
      <c r="F50" s="44">
        <f t="shared" si="50"/>
        <v>0.0542016904</v>
      </c>
      <c r="G50" s="45"/>
      <c r="H50" s="44">
        <f t="shared" si="51"/>
        <v>0.07743098628571429</v>
      </c>
      <c r="I50" s="45"/>
      <c r="J50" s="44">
        <f t="shared" si="52"/>
        <v>0.1084033808</v>
      </c>
      <c r="K50" s="45"/>
      <c r="L50" s="44">
        <f t="shared" si="53"/>
        <v>0.15486197257142859</v>
      </c>
      <c r="M50" s="45"/>
      <c r="N50" s="44">
        <f t="shared" si="54"/>
        <v>0.2168067616</v>
      </c>
      <c r="O50" s="45"/>
      <c r="P50" s="44">
        <f t="shared" si="55"/>
        <v>0.30972394514285717</v>
      </c>
      <c r="Q50" s="45"/>
      <c r="R50" s="44">
        <f t="shared" si="56"/>
        <v>0.4258704245714286</v>
      </c>
      <c r="S50" s="45"/>
      <c r="T50" s="44">
        <f t="shared" si="57"/>
        <v>0.6194478902857143</v>
      </c>
      <c r="U50" s="45"/>
      <c r="V50" s="44">
        <f t="shared" si="58"/>
        <v>0.8517408491428572</v>
      </c>
      <c r="W50" s="45"/>
      <c r="X50" s="44">
        <f t="shared" si="59"/>
        <v>1.2388957805714287</v>
      </c>
      <c r="Y50" s="4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5">
      <c r="A51" s="8">
        <f>mag40</f>
        <v>40</v>
      </c>
      <c r="B51" s="44">
        <f t="shared" si="48"/>
        <v>0.05117344885714287</v>
      </c>
      <c r="C51" s="45"/>
      <c r="D51" s="44">
        <f t="shared" si="49"/>
        <v>0.06140813862857143</v>
      </c>
      <c r="E51" s="45"/>
      <c r="F51" s="44">
        <f t="shared" si="50"/>
        <v>0.0716428284</v>
      </c>
      <c r="G51" s="45"/>
      <c r="H51" s="44">
        <f t="shared" si="51"/>
        <v>0.10234689771428573</v>
      </c>
      <c r="I51" s="45"/>
      <c r="J51" s="44">
        <f t="shared" si="52"/>
        <v>0.1432856568</v>
      </c>
      <c r="K51" s="45"/>
      <c r="L51" s="44">
        <f t="shared" si="53"/>
        <v>0.20469379542857147</v>
      </c>
      <c r="M51" s="45"/>
      <c r="N51" s="44">
        <f t="shared" si="54"/>
        <v>0.2865713136</v>
      </c>
      <c r="O51" s="45"/>
      <c r="P51" s="44">
        <f t="shared" si="55"/>
        <v>0.40938759085714294</v>
      </c>
      <c r="Q51" s="45"/>
      <c r="R51" s="44">
        <f t="shared" si="56"/>
        <v>0.5629079374285715</v>
      </c>
      <c r="S51" s="45"/>
      <c r="T51" s="44">
        <f t="shared" si="57"/>
        <v>0.8187751817142859</v>
      </c>
      <c r="U51" s="45"/>
      <c r="V51" s="44">
        <f t="shared" si="58"/>
        <v>1.125815874857143</v>
      </c>
      <c r="W51" s="45"/>
      <c r="X51" s="44">
        <f t="shared" si="59"/>
        <v>1.6375503634285717</v>
      </c>
      <c r="Y51" s="45"/>
      <c r="Z51" s="3"/>
      <c r="AA51" s="3"/>
      <c r="AB51" s="3"/>
      <c r="AC51" s="3"/>
      <c r="AD51" s="2" t="s">
        <v>19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5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5">
      <c r="A53" s="2" t="s">
        <v>45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26" ht="15">
      <c r="A54" s="4" t="s">
        <v>3</v>
      </c>
      <c r="B54" s="47">
        <f>AB26</f>
        <v>1</v>
      </c>
      <c r="C54" s="48"/>
      <c r="D54" s="47">
        <f>AD26</f>
        <v>1.2</v>
      </c>
      <c r="E54" s="48"/>
      <c r="F54" s="47">
        <f>AF26</f>
        <v>1.4</v>
      </c>
      <c r="G54" s="48"/>
      <c r="H54" s="47">
        <f>AH26</f>
        <v>2</v>
      </c>
      <c r="I54" s="48"/>
      <c r="J54" s="47">
        <f>AJ26</f>
        <v>2.8</v>
      </c>
      <c r="K54" s="48"/>
      <c r="L54" s="47">
        <f>AL26</f>
        <v>4</v>
      </c>
      <c r="M54" s="48"/>
      <c r="N54" s="47">
        <f>AN26</f>
        <v>5.6</v>
      </c>
      <c r="O54" s="48"/>
      <c r="P54" s="47">
        <f>AP26</f>
        <v>8</v>
      </c>
      <c r="Q54" s="48"/>
      <c r="R54" s="47">
        <f>AR26</f>
        <v>11</v>
      </c>
      <c r="S54" s="48"/>
      <c r="T54" s="47">
        <f>AT26</f>
        <v>16</v>
      </c>
      <c r="U54" s="48"/>
      <c r="V54" s="47">
        <f>AV26</f>
        <v>22</v>
      </c>
      <c r="W54" s="48"/>
      <c r="X54" s="47">
        <f>AX26</f>
        <v>32</v>
      </c>
      <c r="Y54" s="48"/>
      <c r="Z54" s="3"/>
    </row>
    <row r="55" spans="1:26" ht="15">
      <c r="A55" s="5" t="s">
        <v>1</v>
      </c>
      <c r="B55" s="49" t="s">
        <v>15</v>
      </c>
      <c r="C55" s="50"/>
      <c r="D55" s="49" t="s">
        <v>15</v>
      </c>
      <c r="E55" s="50"/>
      <c r="F55" s="49" t="s">
        <v>15</v>
      </c>
      <c r="G55" s="50"/>
      <c r="H55" s="49" t="s">
        <v>15</v>
      </c>
      <c r="I55" s="50"/>
      <c r="J55" s="49" t="s">
        <v>15</v>
      </c>
      <c r="K55" s="50"/>
      <c r="L55" s="49" t="s">
        <v>15</v>
      </c>
      <c r="M55" s="50"/>
      <c r="N55" s="49" t="s">
        <v>15</v>
      </c>
      <c r="O55" s="50"/>
      <c r="P55" s="49" t="s">
        <v>15</v>
      </c>
      <c r="Q55" s="50"/>
      <c r="R55" s="49" t="s">
        <v>15</v>
      </c>
      <c r="S55" s="50"/>
      <c r="T55" s="49" t="s">
        <v>15</v>
      </c>
      <c r="U55" s="50"/>
      <c r="V55" s="49" t="s">
        <v>15</v>
      </c>
      <c r="W55" s="50"/>
      <c r="X55" s="49" t="s">
        <v>15</v>
      </c>
      <c r="Y55" s="50"/>
      <c r="Z55" s="3"/>
    </row>
    <row r="56" spans="1:26" ht="15">
      <c r="A56" s="8">
        <f>mag0.1</f>
        <v>0.1</v>
      </c>
      <c r="B56" s="44">
        <f aca="true" t="shared" si="60" ref="B56:B74">ROUND(B33,1-INT(LOG(B33)))</f>
        <v>0.0015</v>
      </c>
      <c r="C56" s="45"/>
      <c r="D56" s="44">
        <f aca="true" t="shared" si="61" ref="D56:D71">ROUND(D33,1-INT(LOG(D33)))</f>
        <v>0.0018</v>
      </c>
      <c r="E56" s="45"/>
      <c r="F56" s="44">
        <f aca="true" t="shared" si="62" ref="F56:F71">ROUND(F33,1-INT(LOG(F33)))</f>
        <v>0.0021</v>
      </c>
      <c r="G56" s="45"/>
      <c r="H56" s="44">
        <f aca="true" t="shared" si="63" ref="H56:H71">ROUND(H33,1-INT(LOG(H33)))</f>
        <v>0.0029</v>
      </c>
      <c r="I56" s="45"/>
      <c r="J56" s="44">
        <f aca="true" t="shared" si="64" ref="J56:J71">ROUND(J33,1-INT(LOG(J33)))</f>
        <v>0.0041</v>
      </c>
      <c r="K56" s="45"/>
      <c r="L56" s="44">
        <f aca="true" t="shared" si="65" ref="L56:L71">ROUND(L33,1-INT(LOG(L33)))</f>
        <v>0.0059</v>
      </c>
      <c r="M56" s="45"/>
      <c r="N56" s="44">
        <f aca="true" t="shared" si="66" ref="N56:N71">ROUND(N33,1-INT(LOG(N33)))</f>
        <v>0.0082</v>
      </c>
      <c r="O56" s="45"/>
      <c r="P56" s="44">
        <f aca="true" t="shared" si="67" ref="P56:P71">ROUND(P33,1-INT(LOG(P33)))</f>
        <v>0.012</v>
      </c>
      <c r="Q56" s="45"/>
      <c r="R56" s="44">
        <f aca="true" t="shared" si="68" ref="R56:R71">ROUND(R33,1-INT(LOG(R33)))</f>
        <v>0.016</v>
      </c>
      <c r="S56" s="45"/>
      <c r="T56" s="44">
        <f aca="true" t="shared" si="69" ref="T56:T71">ROUND(T33,1-INT(LOG(T33)))</f>
        <v>0.023</v>
      </c>
      <c r="U56" s="45"/>
      <c r="V56" s="44">
        <f aca="true" t="shared" si="70" ref="V56:V71">ROUND(V33,1-INT(LOG(V33)))</f>
        <v>0.032</v>
      </c>
      <c r="W56" s="45"/>
      <c r="X56" s="44">
        <f aca="true" t="shared" si="71" ref="X56:X71">ROUND(X33,1-INT(LOG(X33)))</f>
        <v>0.047</v>
      </c>
      <c r="Y56" s="45"/>
      <c r="Z56" s="3"/>
    </row>
    <row r="57" spans="1:26" ht="15">
      <c r="A57" s="8">
        <f>mag0.2</f>
        <v>0.2</v>
      </c>
      <c r="B57" s="44">
        <f t="shared" si="60"/>
        <v>0.0016</v>
      </c>
      <c r="C57" s="45"/>
      <c r="D57" s="44">
        <f t="shared" si="61"/>
        <v>0.0019</v>
      </c>
      <c r="E57" s="45"/>
      <c r="F57" s="44">
        <f t="shared" si="62"/>
        <v>0.0022</v>
      </c>
      <c r="G57" s="45"/>
      <c r="H57" s="44">
        <f t="shared" si="63"/>
        <v>0.0032</v>
      </c>
      <c r="I57" s="45"/>
      <c r="J57" s="44">
        <f t="shared" si="64"/>
        <v>0.0045</v>
      </c>
      <c r="K57" s="45"/>
      <c r="L57" s="44">
        <f t="shared" si="65"/>
        <v>0.0064</v>
      </c>
      <c r="M57" s="45"/>
      <c r="N57" s="44">
        <f t="shared" si="66"/>
        <v>0.0089</v>
      </c>
      <c r="O57" s="45"/>
      <c r="P57" s="44">
        <f t="shared" si="67"/>
        <v>0.013</v>
      </c>
      <c r="Q57" s="45"/>
      <c r="R57" s="44">
        <f t="shared" si="68"/>
        <v>0.017</v>
      </c>
      <c r="S57" s="45"/>
      <c r="T57" s="44">
        <f t="shared" si="69"/>
        <v>0.025</v>
      </c>
      <c r="U57" s="45"/>
      <c r="V57" s="44">
        <f t="shared" si="70"/>
        <v>0.035</v>
      </c>
      <c r="W57" s="45"/>
      <c r="X57" s="44">
        <f t="shared" si="71"/>
        <v>0.051</v>
      </c>
      <c r="Y57" s="45"/>
      <c r="Z57" s="3"/>
    </row>
    <row r="58" spans="1:26" ht="15">
      <c r="A58" s="8">
        <v>0.3</v>
      </c>
      <c r="B58" s="44">
        <f t="shared" si="60"/>
        <v>0.0017</v>
      </c>
      <c r="C58" s="45"/>
      <c r="D58" s="44">
        <f t="shared" si="61"/>
        <v>0.0021</v>
      </c>
      <c r="E58" s="45"/>
      <c r="F58" s="44">
        <f t="shared" si="62"/>
        <v>0.0024</v>
      </c>
      <c r="G58" s="45"/>
      <c r="H58" s="44">
        <f t="shared" si="63"/>
        <v>0.0034</v>
      </c>
      <c r="I58" s="45"/>
      <c r="J58" s="44">
        <f t="shared" si="64"/>
        <v>0.0048</v>
      </c>
      <c r="K58" s="45"/>
      <c r="L58" s="44">
        <f t="shared" si="65"/>
        <v>0.0069</v>
      </c>
      <c r="M58" s="45"/>
      <c r="N58" s="44">
        <f t="shared" si="66"/>
        <v>0.0096</v>
      </c>
      <c r="O58" s="45"/>
      <c r="P58" s="44">
        <f t="shared" si="67"/>
        <v>0.014</v>
      </c>
      <c r="Q58" s="45"/>
      <c r="R58" s="44">
        <f t="shared" si="68"/>
        <v>0.019</v>
      </c>
      <c r="S58" s="45"/>
      <c r="T58" s="44">
        <f t="shared" si="69"/>
        <v>0.027</v>
      </c>
      <c r="U58" s="45"/>
      <c r="V58" s="44">
        <f t="shared" si="70"/>
        <v>0.038</v>
      </c>
      <c r="W58" s="45"/>
      <c r="X58" s="44">
        <f t="shared" si="71"/>
        <v>0.055</v>
      </c>
      <c r="Y58" s="45"/>
      <c r="Z58" s="3"/>
    </row>
    <row r="59" spans="1:26" ht="15">
      <c r="A59" s="8">
        <f>mag0.4</f>
        <v>0.4</v>
      </c>
      <c r="B59" s="44">
        <f t="shared" si="60"/>
        <v>0.0018</v>
      </c>
      <c r="C59" s="45"/>
      <c r="D59" s="44">
        <f t="shared" si="61"/>
        <v>0.0022</v>
      </c>
      <c r="E59" s="45"/>
      <c r="F59" s="44">
        <f t="shared" si="62"/>
        <v>0.0026</v>
      </c>
      <c r="G59" s="45"/>
      <c r="H59" s="44">
        <f t="shared" si="63"/>
        <v>0.0037</v>
      </c>
      <c r="I59" s="45"/>
      <c r="J59" s="44">
        <f t="shared" si="64"/>
        <v>0.0052</v>
      </c>
      <c r="K59" s="45"/>
      <c r="L59" s="44">
        <f t="shared" si="65"/>
        <v>0.0074</v>
      </c>
      <c r="M59" s="45"/>
      <c r="N59" s="44">
        <f t="shared" si="66"/>
        <v>0.01</v>
      </c>
      <c r="O59" s="45"/>
      <c r="P59" s="44">
        <f t="shared" si="67"/>
        <v>0.015</v>
      </c>
      <c r="Q59" s="45"/>
      <c r="R59" s="44">
        <f t="shared" si="68"/>
        <v>0.02</v>
      </c>
      <c r="S59" s="45"/>
      <c r="T59" s="44">
        <f t="shared" si="69"/>
        <v>0.029</v>
      </c>
      <c r="U59" s="45"/>
      <c r="V59" s="44">
        <f t="shared" si="70"/>
        <v>0.04</v>
      </c>
      <c r="W59" s="45"/>
      <c r="X59" s="44">
        <f t="shared" si="71"/>
        <v>0.059</v>
      </c>
      <c r="Y59" s="45"/>
      <c r="Z59" s="3"/>
    </row>
    <row r="60" spans="1:26" ht="15">
      <c r="A60" s="8">
        <f>mag0.5</f>
        <v>0.5</v>
      </c>
      <c r="B60" s="44">
        <f t="shared" si="60"/>
        <v>0.002</v>
      </c>
      <c r="C60" s="45"/>
      <c r="D60" s="44">
        <f t="shared" si="61"/>
        <v>0.0024</v>
      </c>
      <c r="E60" s="45"/>
      <c r="F60" s="44">
        <f t="shared" si="62"/>
        <v>0.0028</v>
      </c>
      <c r="G60" s="45"/>
      <c r="H60" s="44">
        <f t="shared" si="63"/>
        <v>0.0039</v>
      </c>
      <c r="I60" s="45"/>
      <c r="J60" s="44">
        <f t="shared" si="64"/>
        <v>0.0055</v>
      </c>
      <c r="K60" s="45"/>
      <c r="L60" s="44">
        <f t="shared" si="65"/>
        <v>0.0079</v>
      </c>
      <c r="M60" s="45"/>
      <c r="N60" s="44">
        <f t="shared" si="66"/>
        <v>0.011</v>
      </c>
      <c r="O60" s="45"/>
      <c r="P60" s="44">
        <f t="shared" si="67"/>
        <v>0.016</v>
      </c>
      <c r="Q60" s="45"/>
      <c r="R60" s="44">
        <f t="shared" si="68"/>
        <v>0.022</v>
      </c>
      <c r="S60" s="45"/>
      <c r="T60" s="44">
        <f t="shared" si="69"/>
        <v>0.031</v>
      </c>
      <c r="U60" s="45"/>
      <c r="V60" s="44">
        <f t="shared" si="70"/>
        <v>0.043</v>
      </c>
      <c r="W60" s="45"/>
      <c r="X60" s="44">
        <f t="shared" si="71"/>
        <v>0.063</v>
      </c>
      <c r="Y60" s="45"/>
      <c r="Z60" s="3"/>
    </row>
    <row r="61" spans="1:26" ht="15">
      <c r="A61" s="8">
        <f>mag0.75</f>
        <v>0.75</v>
      </c>
      <c r="B61" s="44">
        <f t="shared" si="60"/>
        <v>0.0023</v>
      </c>
      <c r="C61" s="45"/>
      <c r="D61" s="44">
        <f t="shared" si="61"/>
        <v>0.0027</v>
      </c>
      <c r="E61" s="45"/>
      <c r="F61" s="44">
        <f t="shared" si="62"/>
        <v>0.0032</v>
      </c>
      <c r="G61" s="45"/>
      <c r="H61" s="44">
        <f t="shared" si="63"/>
        <v>0.0046</v>
      </c>
      <c r="I61" s="45"/>
      <c r="J61" s="44">
        <f t="shared" si="64"/>
        <v>0.0064</v>
      </c>
      <c r="K61" s="45"/>
      <c r="L61" s="44">
        <f t="shared" si="65"/>
        <v>0.0091</v>
      </c>
      <c r="M61" s="45"/>
      <c r="N61" s="44">
        <f t="shared" si="66"/>
        <v>0.013</v>
      </c>
      <c r="O61" s="45"/>
      <c r="P61" s="44">
        <f t="shared" si="67"/>
        <v>0.018</v>
      </c>
      <c r="Q61" s="45"/>
      <c r="R61" s="44">
        <f t="shared" si="68"/>
        <v>0.025</v>
      </c>
      <c r="S61" s="45"/>
      <c r="T61" s="44">
        <f t="shared" si="69"/>
        <v>0.036</v>
      </c>
      <c r="U61" s="45"/>
      <c r="V61" s="44">
        <f t="shared" si="70"/>
        <v>0.05</v>
      </c>
      <c r="W61" s="45"/>
      <c r="X61" s="44">
        <f t="shared" si="71"/>
        <v>0.073</v>
      </c>
      <c r="Y61" s="45"/>
      <c r="Z61" s="3"/>
    </row>
    <row r="62" spans="1:26" ht="15">
      <c r="A62" s="8">
        <f>mag1</f>
        <v>1</v>
      </c>
      <c r="B62" s="44">
        <f t="shared" si="60"/>
        <v>0.0026</v>
      </c>
      <c r="C62" s="45"/>
      <c r="D62" s="44">
        <f t="shared" si="61"/>
        <v>0.0031</v>
      </c>
      <c r="E62" s="45"/>
      <c r="F62" s="44">
        <f t="shared" si="62"/>
        <v>0.0036</v>
      </c>
      <c r="G62" s="45"/>
      <c r="H62" s="44">
        <f t="shared" si="63"/>
        <v>0.0052</v>
      </c>
      <c r="I62" s="45"/>
      <c r="J62" s="44">
        <f t="shared" si="64"/>
        <v>0.0072</v>
      </c>
      <c r="K62" s="45"/>
      <c r="L62" s="44">
        <f t="shared" si="65"/>
        <v>0.01</v>
      </c>
      <c r="M62" s="45"/>
      <c r="N62" s="44">
        <f t="shared" si="66"/>
        <v>0.014</v>
      </c>
      <c r="O62" s="45"/>
      <c r="P62" s="44">
        <f t="shared" si="67"/>
        <v>0.021</v>
      </c>
      <c r="Q62" s="45"/>
      <c r="R62" s="44">
        <f t="shared" si="68"/>
        <v>0.028</v>
      </c>
      <c r="S62" s="45"/>
      <c r="T62" s="44">
        <f t="shared" si="69"/>
        <v>0.041</v>
      </c>
      <c r="U62" s="45"/>
      <c r="V62" s="44">
        <f t="shared" si="70"/>
        <v>0.057</v>
      </c>
      <c r="W62" s="45"/>
      <c r="X62" s="44">
        <f t="shared" si="71"/>
        <v>0.083</v>
      </c>
      <c r="Y62" s="45"/>
      <c r="Z62" s="3"/>
    </row>
    <row r="63" spans="1:26" ht="15">
      <c r="A63" s="12">
        <f>mag1.5</f>
        <v>1.5</v>
      </c>
      <c r="B63" s="44">
        <f t="shared" si="60"/>
        <v>0.0032</v>
      </c>
      <c r="C63" s="45"/>
      <c r="D63" s="44">
        <f t="shared" si="61"/>
        <v>0.0039</v>
      </c>
      <c r="E63" s="45"/>
      <c r="F63" s="44">
        <f t="shared" si="62"/>
        <v>0.0045</v>
      </c>
      <c r="G63" s="45"/>
      <c r="H63" s="44">
        <f t="shared" si="63"/>
        <v>0.0064</v>
      </c>
      <c r="I63" s="45"/>
      <c r="J63" s="44">
        <f t="shared" si="64"/>
        <v>0.009</v>
      </c>
      <c r="K63" s="45"/>
      <c r="L63" s="44">
        <f t="shared" si="65"/>
        <v>0.013</v>
      </c>
      <c r="M63" s="45"/>
      <c r="N63" s="44">
        <f t="shared" si="66"/>
        <v>0.018</v>
      </c>
      <c r="O63" s="45"/>
      <c r="P63" s="44">
        <f t="shared" si="67"/>
        <v>0.026</v>
      </c>
      <c r="Q63" s="45"/>
      <c r="R63" s="44">
        <f t="shared" si="68"/>
        <v>0.035</v>
      </c>
      <c r="S63" s="45"/>
      <c r="T63" s="44">
        <f t="shared" si="69"/>
        <v>0.051</v>
      </c>
      <c r="U63" s="45"/>
      <c r="V63" s="44">
        <f t="shared" si="70"/>
        <v>0.071</v>
      </c>
      <c r="W63" s="45"/>
      <c r="X63" s="44">
        <f t="shared" si="71"/>
        <v>0.1</v>
      </c>
      <c r="Y63" s="45"/>
      <c r="Z63" s="3"/>
    </row>
    <row r="64" spans="1:26" ht="15">
      <c r="A64" s="8">
        <f>mag2</f>
        <v>2</v>
      </c>
      <c r="B64" s="44">
        <f t="shared" si="60"/>
        <v>0.0038</v>
      </c>
      <c r="C64" s="45"/>
      <c r="D64" s="44">
        <f t="shared" si="61"/>
        <v>0.0046</v>
      </c>
      <c r="E64" s="45"/>
      <c r="F64" s="44">
        <f t="shared" si="62"/>
        <v>0.0054</v>
      </c>
      <c r="G64" s="45"/>
      <c r="H64" s="44">
        <f t="shared" si="63"/>
        <v>0.0077</v>
      </c>
      <c r="I64" s="45"/>
      <c r="J64" s="44">
        <f t="shared" si="64"/>
        <v>0.011</v>
      </c>
      <c r="K64" s="45"/>
      <c r="L64" s="44">
        <f t="shared" si="65"/>
        <v>0.015</v>
      </c>
      <c r="M64" s="45"/>
      <c r="N64" s="44">
        <f t="shared" si="66"/>
        <v>0.021</v>
      </c>
      <c r="O64" s="45"/>
      <c r="P64" s="44">
        <f t="shared" si="67"/>
        <v>0.031</v>
      </c>
      <c r="Q64" s="45"/>
      <c r="R64" s="44">
        <f t="shared" si="68"/>
        <v>0.042</v>
      </c>
      <c r="S64" s="45"/>
      <c r="T64" s="44">
        <f t="shared" si="69"/>
        <v>0.061</v>
      </c>
      <c r="U64" s="45"/>
      <c r="V64" s="44">
        <f t="shared" si="70"/>
        <v>0.084</v>
      </c>
      <c r="W64" s="45"/>
      <c r="X64" s="44">
        <f t="shared" si="71"/>
        <v>0.12</v>
      </c>
      <c r="Y64" s="45"/>
      <c r="Z64" s="3"/>
    </row>
    <row r="65" spans="1:26" ht="15">
      <c r="A65" s="8">
        <f>mag2.5</f>
        <v>2.5</v>
      </c>
      <c r="B65" s="44">
        <f t="shared" si="60"/>
        <v>0.0045</v>
      </c>
      <c r="C65" s="45"/>
      <c r="D65" s="44">
        <f t="shared" si="61"/>
        <v>0.0053</v>
      </c>
      <c r="E65" s="45"/>
      <c r="F65" s="44">
        <f t="shared" si="62"/>
        <v>0.0062</v>
      </c>
      <c r="G65" s="45"/>
      <c r="H65" s="44">
        <f t="shared" si="63"/>
        <v>0.0089</v>
      </c>
      <c r="I65" s="45"/>
      <c r="J65" s="44">
        <f t="shared" si="64"/>
        <v>0.012</v>
      </c>
      <c r="K65" s="45"/>
      <c r="L65" s="44">
        <f t="shared" si="65"/>
        <v>0.018</v>
      </c>
      <c r="M65" s="45"/>
      <c r="N65" s="44">
        <f t="shared" si="66"/>
        <v>0.025</v>
      </c>
      <c r="O65" s="45"/>
      <c r="P65" s="44">
        <f t="shared" si="67"/>
        <v>0.036</v>
      </c>
      <c r="Q65" s="45"/>
      <c r="R65" s="44">
        <f t="shared" si="68"/>
        <v>0.049</v>
      </c>
      <c r="S65" s="45"/>
      <c r="T65" s="44">
        <f t="shared" si="69"/>
        <v>0.071</v>
      </c>
      <c r="U65" s="45"/>
      <c r="V65" s="44">
        <f t="shared" si="70"/>
        <v>0.098</v>
      </c>
      <c r="W65" s="45"/>
      <c r="X65" s="44">
        <f t="shared" si="71"/>
        <v>0.14</v>
      </c>
      <c r="Y65" s="45"/>
      <c r="Z65" s="3"/>
    </row>
    <row r="66" spans="1:26" ht="15">
      <c r="A66" s="8">
        <f>mag3</f>
        <v>3</v>
      </c>
      <c r="B66" s="44">
        <f t="shared" si="60"/>
        <v>0.0051</v>
      </c>
      <c r="C66" s="45"/>
      <c r="D66" s="44">
        <f t="shared" si="61"/>
        <v>0.0061</v>
      </c>
      <c r="E66" s="45"/>
      <c r="F66" s="44">
        <f t="shared" si="62"/>
        <v>0.0071</v>
      </c>
      <c r="G66" s="45"/>
      <c r="H66" s="44">
        <f t="shared" si="63"/>
        <v>0.01</v>
      </c>
      <c r="I66" s="45"/>
      <c r="J66" s="44">
        <f t="shared" si="64"/>
        <v>0.014</v>
      </c>
      <c r="K66" s="45"/>
      <c r="L66" s="44">
        <f t="shared" si="65"/>
        <v>0.02</v>
      </c>
      <c r="M66" s="45"/>
      <c r="N66" s="44">
        <f t="shared" si="66"/>
        <v>0.028</v>
      </c>
      <c r="O66" s="45"/>
      <c r="P66" s="44">
        <f t="shared" si="67"/>
        <v>0.041</v>
      </c>
      <c r="Q66" s="45"/>
      <c r="R66" s="44">
        <f t="shared" si="68"/>
        <v>0.056</v>
      </c>
      <c r="S66" s="45"/>
      <c r="T66" s="44">
        <f t="shared" si="69"/>
        <v>0.081</v>
      </c>
      <c r="U66" s="45"/>
      <c r="V66" s="44">
        <f t="shared" si="70"/>
        <v>0.11</v>
      </c>
      <c r="W66" s="45"/>
      <c r="X66" s="44">
        <f t="shared" si="71"/>
        <v>0.16</v>
      </c>
      <c r="Y66" s="45"/>
      <c r="Z66" s="3"/>
    </row>
    <row r="67" spans="1:26" ht="15">
      <c r="A67" s="8">
        <f>mag4</f>
        <v>4</v>
      </c>
      <c r="B67" s="44">
        <f t="shared" si="60"/>
        <v>0.0063</v>
      </c>
      <c r="C67" s="45"/>
      <c r="D67" s="44">
        <f t="shared" si="61"/>
        <v>0.0076</v>
      </c>
      <c r="E67" s="45"/>
      <c r="F67" s="44">
        <f t="shared" si="62"/>
        <v>0.0089</v>
      </c>
      <c r="G67" s="45"/>
      <c r="H67" s="44">
        <f t="shared" si="63"/>
        <v>0.013</v>
      </c>
      <c r="I67" s="45"/>
      <c r="J67" s="44">
        <f t="shared" si="64"/>
        <v>0.018</v>
      </c>
      <c r="K67" s="45"/>
      <c r="L67" s="44">
        <f t="shared" si="65"/>
        <v>0.025</v>
      </c>
      <c r="M67" s="45"/>
      <c r="N67" s="44">
        <f t="shared" si="66"/>
        <v>0.035</v>
      </c>
      <c r="O67" s="45"/>
      <c r="P67" s="44">
        <f t="shared" si="67"/>
        <v>0.051</v>
      </c>
      <c r="Q67" s="45"/>
      <c r="R67" s="44">
        <f t="shared" si="68"/>
        <v>0.07</v>
      </c>
      <c r="S67" s="45"/>
      <c r="T67" s="44">
        <f t="shared" si="69"/>
        <v>0.1</v>
      </c>
      <c r="U67" s="45"/>
      <c r="V67" s="44">
        <f t="shared" si="70"/>
        <v>0.14</v>
      </c>
      <c r="W67" s="45"/>
      <c r="X67" s="44">
        <f t="shared" si="71"/>
        <v>0.2</v>
      </c>
      <c r="Y67" s="45"/>
      <c r="Z67" s="3"/>
    </row>
    <row r="68" spans="1:26" ht="15">
      <c r="A68" s="8">
        <f>mag5</f>
        <v>5</v>
      </c>
      <c r="B68" s="44">
        <f t="shared" si="60"/>
        <v>0.0076</v>
      </c>
      <c r="C68" s="45"/>
      <c r="D68" s="44">
        <f t="shared" si="61"/>
        <v>0.0091</v>
      </c>
      <c r="E68" s="45"/>
      <c r="F68" s="44">
        <f t="shared" si="62"/>
        <v>0.011</v>
      </c>
      <c r="G68" s="45"/>
      <c r="H68" s="44">
        <f t="shared" si="63"/>
        <v>0.015</v>
      </c>
      <c r="I68" s="45"/>
      <c r="J68" s="44">
        <f t="shared" si="64"/>
        <v>0.021</v>
      </c>
      <c r="K68" s="45"/>
      <c r="L68" s="44">
        <f t="shared" si="65"/>
        <v>0.03</v>
      </c>
      <c r="M68" s="45"/>
      <c r="N68" s="44">
        <f t="shared" si="66"/>
        <v>0.042</v>
      </c>
      <c r="O68" s="45"/>
      <c r="P68" s="44">
        <f t="shared" si="67"/>
        <v>0.061</v>
      </c>
      <c r="Q68" s="45"/>
      <c r="R68" s="44">
        <f t="shared" si="68"/>
        <v>0.083</v>
      </c>
      <c r="S68" s="45"/>
      <c r="T68" s="44">
        <f t="shared" si="69"/>
        <v>0.12</v>
      </c>
      <c r="U68" s="45"/>
      <c r="V68" s="44">
        <f t="shared" si="70"/>
        <v>0.17</v>
      </c>
      <c r="W68" s="45"/>
      <c r="X68" s="44">
        <f t="shared" si="71"/>
        <v>0.24</v>
      </c>
      <c r="Y68" s="45"/>
      <c r="Z68" s="3"/>
    </row>
    <row r="69" spans="1:26" ht="15">
      <c r="A69" s="8">
        <f>mag7.5</f>
        <v>7.5</v>
      </c>
      <c r="B69" s="44">
        <f t="shared" si="60"/>
        <v>0.011</v>
      </c>
      <c r="C69" s="45"/>
      <c r="D69" s="44">
        <f t="shared" si="61"/>
        <v>0.013</v>
      </c>
      <c r="E69" s="45"/>
      <c r="F69" s="44">
        <f t="shared" si="62"/>
        <v>0.015</v>
      </c>
      <c r="G69" s="45"/>
      <c r="H69" s="44">
        <f t="shared" si="63"/>
        <v>0.021</v>
      </c>
      <c r="I69" s="45"/>
      <c r="J69" s="44">
        <f t="shared" si="64"/>
        <v>0.03</v>
      </c>
      <c r="K69" s="45"/>
      <c r="L69" s="44">
        <f t="shared" si="65"/>
        <v>0.043</v>
      </c>
      <c r="M69" s="45"/>
      <c r="N69" s="44">
        <f t="shared" si="66"/>
        <v>0.06</v>
      </c>
      <c r="O69" s="45"/>
      <c r="P69" s="44">
        <f t="shared" si="67"/>
        <v>0.085</v>
      </c>
      <c r="Q69" s="45"/>
      <c r="R69" s="44">
        <f t="shared" si="68"/>
        <v>0.12</v>
      </c>
      <c r="S69" s="45"/>
      <c r="T69" s="44">
        <f t="shared" si="69"/>
        <v>0.17</v>
      </c>
      <c r="U69" s="45"/>
      <c r="V69" s="44">
        <f t="shared" si="70"/>
        <v>0.24</v>
      </c>
      <c r="W69" s="45"/>
      <c r="X69" s="44">
        <f t="shared" si="71"/>
        <v>0.34</v>
      </c>
      <c r="Y69" s="45"/>
      <c r="Z69" s="3"/>
    </row>
    <row r="70" spans="1:26" ht="15">
      <c r="A70" s="8">
        <f>mag10real</f>
        <v>10</v>
      </c>
      <c r="B70" s="44">
        <f t="shared" si="60"/>
        <v>0.014</v>
      </c>
      <c r="C70" s="45"/>
      <c r="D70" s="44">
        <f t="shared" si="61"/>
        <v>0.017</v>
      </c>
      <c r="E70" s="45"/>
      <c r="F70" s="44">
        <f t="shared" si="62"/>
        <v>0.019</v>
      </c>
      <c r="G70" s="45"/>
      <c r="H70" s="44">
        <f t="shared" si="63"/>
        <v>0.028</v>
      </c>
      <c r="I70" s="45"/>
      <c r="J70" s="44">
        <f t="shared" si="64"/>
        <v>0.039</v>
      </c>
      <c r="K70" s="45"/>
      <c r="L70" s="44">
        <f t="shared" si="65"/>
        <v>0.055</v>
      </c>
      <c r="M70" s="45"/>
      <c r="N70" s="44">
        <f t="shared" si="66"/>
        <v>0.077</v>
      </c>
      <c r="O70" s="45"/>
      <c r="P70" s="44">
        <f t="shared" si="67"/>
        <v>0.11</v>
      </c>
      <c r="Q70" s="45"/>
      <c r="R70" s="44">
        <f t="shared" si="68"/>
        <v>0.15</v>
      </c>
      <c r="S70" s="45"/>
      <c r="T70" s="44">
        <f t="shared" si="69"/>
        <v>0.22</v>
      </c>
      <c r="U70" s="45"/>
      <c r="V70" s="44">
        <f t="shared" si="70"/>
        <v>0.3</v>
      </c>
      <c r="W70" s="45"/>
      <c r="X70" s="44">
        <f t="shared" si="71"/>
        <v>0.44</v>
      </c>
      <c r="Y70" s="45"/>
      <c r="Z70" s="3"/>
    </row>
    <row r="71" spans="1:26" ht="15">
      <c r="A71" s="8">
        <f>mag10</f>
        <v>15</v>
      </c>
      <c r="B71" s="44">
        <f t="shared" si="60"/>
        <v>0.02</v>
      </c>
      <c r="C71" s="45"/>
      <c r="D71" s="44">
        <f t="shared" si="61"/>
        <v>0.024</v>
      </c>
      <c r="E71" s="45"/>
      <c r="F71" s="44">
        <f t="shared" si="62"/>
        <v>0.028</v>
      </c>
      <c r="G71" s="45"/>
      <c r="H71" s="44">
        <f t="shared" si="63"/>
        <v>0.04</v>
      </c>
      <c r="I71" s="45"/>
      <c r="J71" s="44">
        <f t="shared" si="64"/>
        <v>0.056</v>
      </c>
      <c r="K71" s="45"/>
      <c r="L71" s="44">
        <f t="shared" si="65"/>
        <v>0.08</v>
      </c>
      <c r="M71" s="45"/>
      <c r="N71" s="44">
        <f t="shared" si="66"/>
        <v>0.11</v>
      </c>
      <c r="O71" s="45"/>
      <c r="P71" s="44">
        <f t="shared" si="67"/>
        <v>0.16</v>
      </c>
      <c r="Q71" s="45"/>
      <c r="R71" s="44">
        <f t="shared" si="68"/>
        <v>0.22</v>
      </c>
      <c r="S71" s="45"/>
      <c r="T71" s="44">
        <f t="shared" si="69"/>
        <v>0.32</v>
      </c>
      <c r="U71" s="45"/>
      <c r="V71" s="44">
        <f t="shared" si="70"/>
        <v>0.44</v>
      </c>
      <c r="W71" s="45"/>
      <c r="X71" s="44">
        <f t="shared" si="71"/>
        <v>0.64</v>
      </c>
      <c r="Y71" s="45"/>
      <c r="Z71" s="3"/>
    </row>
    <row r="72" spans="1:26" ht="15">
      <c r="A72" s="8">
        <f>mag20</f>
        <v>20</v>
      </c>
      <c r="B72" s="44">
        <f t="shared" si="60"/>
        <v>0.026</v>
      </c>
      <c r="C72" s="45"/>
      <c r="D72" s="44">
        <f aca="true" t="shared" si="72" ref="D72:X74">ROUND(D49,1-INT(LOG(D49)))</f>
        <v>0.032</v>
      </c>
      <c r="E72" s="45"/>
      <c r="F72" s="44">
        <f t="shared" si="72"/>
        <v>0.037</v>
      </c>
      <c r="G72" s="45"/>
      <c r="H72" s="44">
        <f t="shared" si="72"/>
        <v>0.053</v>
      </c>
      <c r="I72" s="45"/>
      <c r="J72" s="44">
        <f t="shared" si="72"/>
        <v>0.074</v>
      </c>
      <c r="K72" s="45"/>
      <c r="L72" s="44">
        <f t="shared" si="72"/>
        <v>0.11</v>
      </c>
      <c r="M72" s="45"/>
      <c r="N72" s="44">
        <f t="shared" si="72"/>
        <v>0.15</v>
      </c>
      <c r="O72" s="45"/>
      <c r="P72" s="44">
        <f t="shared" si="72"/>
        <v>0.21</v>
      </c>
      <c r="Q72" s="45"/>
      <c r="R72" s="44">
        <f t="shared" si="72"/>
        <v>0.29</v>
      </c>
      <c r="S72" s="45"/>
      <c r="T72" s="44">
        <f t="shared" si="72"/>
        <v>0.42</v>
      </c>
      <c r="U72" s="45"/>
      <c r="V72" s="44">
        <f t="shared" si="72"/>
        <v>0.58</v>
      </c>
      <c r="W72" s="45"/>
      <c r="X72" s="44">
        <f t="shared" si="72"/>
        <v>0.84</v>
      </c>
      <c r="Y72" s="45"/>
      <c r="Z72" s="3"/>
    </row>
    <row r="73" spans="1:26" ht="15">
      <c r="A73" s="8">
        <f>mag30</f>
        <v>30</v>
      </c>
      <c r="B73" s="44">
        <f t="shared" si="60"/>
        <v>0.039</v>
      </c>
      <c r="C73" s="45"/>
      <c r="D73" s="44">
        <f t="shared" si="72"/>
        <v>0.046</v>
      </c>
      <c r="E73" s="45"/>
      <c r="F73" s="44">
        <f t="shared" si="72"/>
        <v>0.054</v>
      </c>
      <c r="G73" s="45"/>
      <c r="H73" s="44">
        <f t="shared" si="72"/>
        <v>0.077</v>
      </c>
      <c r="I73" s="45"/>
      <c r="J73" s="44">
        <f t="shared" si="72"/>
        <v>0.11</v>
      </c>
      <c r="K73" s="45"/>
      <c r="L73" s="44">
        <f t="shared" si="72"/>
        <v>0.15</v>
      </c>
      <c r="M73" s="45"/>
      <c r="N73" s="44">
        <f t="shared" si="72"/>
        <v>0.22</v>
      </c>
      <c r="O73" s="45"/>
      <c r="P73" s="44">
        <f t="shared" si="72"/>
        <v>0.31</v>
      </c>
      <c r="Q73" s="45"/>
      <c r="R73" s="44">
        <f t="shared" si="72"/>
        <v>0.43</v>
      </c>
      <c r="S73" s="45"/>
      <c r="T73" s="44">
        <f t="shared" si="72"/>
        <v>0.62</v>
      </c>
      <c r="U73" s="45"/>
      <c r="V73" s="44">
        <f t="shared" si="72"/>
        <v>0.85</v>
      </c>
      <c r="W73" s="45"/>
      <c r="X73" s="44">
        <f t="shared" si="72"/>
        <v>1.2</v>
      </c>
      <c r="Y73" s="45"/>
      <c r="Z73" s="3"/>
    </row>
    <row r="74" spans="1:26" ht="15">
      <c r="A74" s="8">
        <f>mag40</f>
        <v>40</v>
      </c>
      <c r="B74" s="44">
        <f t="shared" si="60"/>
        <v>0.051</v>
      </c>
      <c r="C74" s="45"/>
      <c r="D74" s="44">
        <f t="shared" si="72"/>
        <v>0.061</v>
      </c>
      <c r="E74" s="45"/>
      <c r="F74" s="44">
        <f t="shared" si="72"/>
        <v>0.072</v>
      </c>
      <c r="G74" s="45"/>
      <c r="H74" s="44">
        <f t="shared" si="72"/>
        <v>0.1</v>
      </c>
      <c r="I74" s="45"/>
      <c r="J74" s="44">
        <f t="shared" si="72"/>
        <v>0.14</v>
      </c>
      <c r="K74" s="45"/>
      <c r="L74" s="44">
        <f t="shared" si="72"/>
        <v>0.2</v>
      </c>
      <c r="M74" s="45"/>
      <c r="N74" s="44">
        <f t="shared" si="72"/>
        <v>0.29</v>
      </c>
      <c r="O74" s="45"/>
      <c r="P74" s="44">
        <f t="shared" si="72"/>
        <v>0.41</v>
      </c>
      <c r="Q74" s="45"/>
      <c r="R74" s="44">
        <f t="shared" si="72"/>
        <v>0.56</v>
      </c>
      <c r="S74" s="45"/>
      <c r="T74" s="44">
        <f t="shared" si="72"/>
        <v>0.82</v>
      </c>
      <c r="U74" s="45"/>
      <c r="V74" s="44">
        <f t="shared" si="72"/>
        <v>1.1</v>
      </c>
      <c r="W74" s="45"/>
      <c r="X74" s="44">
        <f t="shared" si="72"/>
        <v>1.6</v>
      </c>
      <c r="Y74" s="45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2" t="s">
        <v>51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4" t="s">
        <v>3</v>
      </c>
      <c r="B77" s="43">
        <f>AB26</f>
        <v>1</v>
      </c>
      <c r="C77" s="43"/>
      <c r="D77" s="43">
        <f>AD26</f>
        <v>1.2</v>
      </c>
      <c r="E77" s="43"/>
      <c r="F77" s="43">
        <f>AF26</f>
        <v>1.4</v>
      </c>
      <c r="G77" s="43"/>
      <c r="H77" s="43">
        <f>AH26</f>
        <v>2</v>
      </c>
      <c r="I77" s="43"/>
      <c r="J77" s="43">
        <f>AJ26</f>
        <v>2.8</v>
      </c>
      <c r="K77" s="43"/>
      <c r="L77" s="43">
        <f>AL26</f>
        <v>4</v>
      </c>
      <c r="M77" s="43"/>
      <c r="N77" s="43">
        <f>AN26</f>
        <v>5.6</v>
      </c>
      <c r="O77" s="43"/>
      <c r="P77" s="43">
        <f>AP26</f>
        <v>8</v>
      </c>
      <c r="Q77" s="43"/>
      <c r="R77" s="43">
        <f>AR26</f>
        <v>11</v>
      </c>
      <c r="S77" s="43"/>
      <c r="T77" s="43">
        <f>AT26</f>
        <v>16</v>
      </c>
      <c r="U77" s="43"/>
      <c r="V77" s="43">
        <f>AV26</f>
        <v>22</v>
      </c>
      <c r="W77" s="43"/>
      <c r="X77" s="43">
        <f>AX26</f>
        <v>32</v>
      </c>
      <c r="Y77" s="43"/>
      <c r="Z77" s="3"/>
    </row>
    <row r="78" spans="1:26" ht="15">
      <c r="A78" s="5" t="s">
        <v>1</v>
      </c>
      <c r="B78" s="6" t="s">
        <v>52</v>
      </c>
      <c r="C78" s="7" t="s">
        <v>0</v>
      </c>
      <c r="D78" s="6" t="s">
        <v>52</v>
      </c>
      <c r="E78" s="7" t="s">
        <v>0</v>
      </c>
      <c r="F78" s="6" t="s">
        <v>52</v>
      </c>
      <c r="G78" s="7" t="s">
        <v>0</v>
      </c>
      <c r="H78" s="6" t="s">
        <v>52</v>
      </c>
      <c r="I78" s="7" t="s">
        <v>0</v>
      </c>
      <c r="J78" s="6" t="s">
        <v>52</v>
      </c>
      <c r="K78" s="7" t="s">
        <v>0</v>
      </c>
      <c r="L78" s="6" t="s">
        <v>52</v>
      </c>
      <c r="M78" s="7" t="s">
        <v>0</v>
      </c>
      <c r="N78" s="6" t="s">
        <v>52</v>
      </c>
      <c r="O78" s="7" t="s">
        <v>0</v>
      </c>
      <c r="P78" s="6" t="s">
        <v>52</v>
      </c>
      <c r="Q78" s="7" t="s">
        <v>0</v>
      </c>
      <c r="R78" s="6" t="s">
        <v>52</v>
      </c>
      <c r="S78" s="7" t="s">
        <v>0</v>
      </c>
      <c r="T78" s="6" t="s">
        <v>52</v>
      </c>
      <c r="U78" s="7" t="s">
        <v>0</v>
      </c>
      <c r="V78" s="6" t="s">
        <v>52</v>
      </c>
      <c r="W78" s="7" t="s">
        <v>0</v>
      </c>
      <c r="X78" s="6" t="s">
        <v>52</v>
      </c>
      <c r="Y78" s="7" t="s">
        <v>0</v>
      </c>
      <c r="Z78" s="3"/>
    </row>
    <row r="79" spans="1:26" ht="15">
      <c r="A79" s="8">
        <f>mag0.1</f>
        <v>0.1</v>
      </c>
      <c r="B79" s="14">
        <f>ROUND(B9*0.75,3)</f>
        <v>5.55</v>
      </c>
      <c r="C79" s="15">
        <f>ROUND(AC28,1-INT(LOG(AC28)))</f>
        <v>1.1</v>
      </c>
      <c r="D79" s="14">
        <f>ROUND(D9*0.75,3)</f>
        <v>6.675</v>
      </c>
      <c r="E79" s="15">
        <f>ROUND(AE28,1-INT(LOG(AE28)))</f>
        <v>1.3</v>
      </c>
      <c r="F79" s="14">
        <f>ROUND(F9*0.75,3)</f>
        <v>7.5</v>
      </c>
      <c r="G79" s="15">
        <f>ROUND(AG28,1-INT(LOG(AG28)))</f>
        <v>1.5</v>
      </c>
      <c r="H79" s="14">
        <f>ROUND(H9*0.75,3)</f>
        <v>11.25</v>
      </c>
      <c r="I79" s="15">
        <f>ROUND(AI28,1-INT(LOG(AI28)))</f>
        <v>2.2</v>
      </c>
      <c r="J79" s="14">
        <f>ROUND(J9*0.75,3)</f>
        <v>15.75</v>
      </c>
      <c r="K79" s="15">
        <f>ROUND(AK28,1-INT(LOG(AK28)))</f>
        <v>3.1</v>
      </c>
      <c r="L79" s="14">
        <f>ROUND(L9*0.75,3)</f>
        <v>22.5</v>
      </c>
      <c r="M79" s="15">
        <f>ROUND(AM28,1-INT(LOG(AM28)))</f>
        <v>4.4</v>
      </c>
      <c r="N79" s="14">
        <f>ROUND(N9*0.75,3)</f>
        <v>31.5</v>
      </c>
      <c r="O79" s="15">
        <f>ROUND(AO28,1-INT(LOG(AO28)))</f>
        <v>6.1</v>
      </c>
      <c r="P79" s="14">
        <f>ROUND(P9*0.75,3)</f>
        <v>44.25</v>
      </c>
      <c r="Q79" s="15">
        <f>ROUND(AQ28,1-INT(LOG(AQ28)))</f>
        <v>8.7</v>
      </c>
      <c r="R79" s="14">
        <f>ROUND(R9*0.75,3)</f>
        <v>61.5</v>
      </c>
      <c r="S79" s="15">
        <f>ROUND(AS28,1-INT(LOG(AS28)))</f>
        <v>12</v>
      </c>
      <c r="T79" s="14">
        <f>ROUND(T9*0.75,3)</f>
        <v>90</v>
      </c>
      <c r="U79" s="15">
        <f>ROUND(AU28,1-INT(LOG(AU28)))</f>
        <v>17</v>
      </c>
      <c r="V79" s="14">
        <f>ROUND(V9*0.75,3)</f>
        <v>120</v>
      </c>
      <c r="W79" s="15">
        <f>ROUND(AW28,1-INT(LOG(AW28)))</f>
        <v>24</v>
      </c>
      <c r="X79" s="14">
        <f>ROUND(X9*0.75,3)</f>
        <v>180</v>
      </c>
      <c r="Y79" s="16">
        <f>ROUND(AY28,1-INT(LOG(AY28)))</f>
        <v>35</v>
      </c>
      <c r="Z79" s="3"/>
    </row>
    <row r="80" spans="1:26" ht="15">
      <c r="A80" s="8">
        <f>mag0.2</f>
        <v>0.2</v>
      </c>
      <c r="B80" s="14">
        <f aca="true" t="shared" si="73" ref="B80:B91">ROUND(B10*0.75,3)</f>
        <v>1.5</v>
      </c>
      <c r="C80" s="15">
        <f aca="true" t="shared" si="74" ref="C80:C97">ROUND(AC29,1-INT(LOG(AC29)))</f>
        <v>1.2</v>
      </c>
      <c r="D80" s="14">
        <f aca="true" t="shared" si="75" ref="D80:D96">ROUND(D10*0.75,3)</f>
        <v>1.8</v>
      </c>
      <c r="E80" s="15">
        <f aca="true" t="shared" si="76" ref="E80:E97">ROUND(AE29,1-INT(LOG(AE29)))</f>
        <v>1.4</v>
      </c>
      <c r="F80" s="14">
        <f aca="true" t="shared" si="77" ref="F80:F92">ROUND(F10*0.75,3)</f>
        <v>2.1</v>
      </c>
      <c r="G80" s="15">
        <f aca="true" t="shared" si="78" ref="G80:G97">ROUND(AG29,1-INT(LOG(AG29)))</f>
        <v>1.7</v>
      </c>
      <c r="H80" s="14">
        <f aca="true" t="shared" si="79" ref="H80:H93">ROUND(H10*0.75,3)</f>
        <v>3</v>
      </c>
      <c r="I80" s="15">
        <f aca="true" t="shared" si="80" ref="I80:I97">ROUND(AI29,1-INT(LOG(AI29)))</f>
        <v>2.4</v>
      </c>
      <c r="J80" s="14">
        <f aca="true" t="shared" si="81" ref="J80:J94">ROUND(J10*0.75,3)</f>
        <v>4.2</v>
      </c>
      <c r="K80" s="15">
        <f aca="true" t="shared" si="82" ref="K80:K97">ROUND(AK29,1-INT(LOG(AK29)))</f>
        <v>3.3</v>
      </c>
      <c r="L80" s="14">
        <f aca="true" t="shared" si="83" ref="L80:L95">ROUND(L10*0.75,3)</f>
        <v>6.075</v>
      </c>
      <c r="M80" s="15">
        <f aca="true" t="shared" si="84" ref="M80:M97">ROUND(AM29,1-INT(LOG(AM29)))</f>
        <v>4.7</v>
      </c>
      <c r="N80" s="14">
        <f aca="true" t="shared" si="85" ref="N80:N96">ROUND(N10*0.75,3)</f>
        <v>8.25</v>
      </c>
      <c r="O80" s="15">
        <f aca="true" t="shared" si="86" ref="O80:O97">ROUND(AO29,1-INT(LOG(AO29)))</f>
        <v>6.6</v>
      </c>
      <c r="P80" s="14">
        <f aca="true" t="shared" si="87" ref="P80:P97">ROUND(P10*0.75,3)</f>
        <v>12</v>
      </c>
      <c r="Q80" s="15">
        <f aca="true" t="shared" si="88" ref="Q80:Q97">ROUND(AQ29,1-INT(LOG(AQ29)))</f>
        <v>9.5</v>
      </c>
      <c r="R80" s="14">
        <f aca="true" t="shared" si="89" ref="R80:R97">ROUND(R10*0.75,3)</f>
        <v>16.5</v>
      </c>
      <c r="S80" s="15">
        <f aca="true" t="shared" si="90" ref="S80:S97">ROUND(AS29,1-INT(LOG(AS29)))</f>
        <v>13</v>
      </c>
      <c r="T80" s="14">
        <f aca="true" t="shared" si="91" ref="T80:T97">ROUND(T10*0.75,3)</f>
        <v>24</v>
      </c>
      <c r="U80" s="15">
        <f aca="true" t="shared" si="92" ref="U80:U97">ROUND(AU29,1-INT(LOG(AU29)))</f>
        <v>19</v>
      </c>
      <c r="V80" s="14">
        <f aca="true" t="shared" si="93" ref="V80:V97">ROUND(V10*0.75,3)</f>
        <v>33</v>
      </c>
      <c r="W80" s="15">
        <f aca="true" t="shared" si="94" ref="W80:W97">ROUND(AW29,1-INT(LOG(AW29)))</f>
        <v>26</v>
      </c>
      <c r="X80" s="14">
        <f aca="true" t="shared" si="95" ref="X80:X97">ROUND(X10*0.75,3)</f>
        <v>48.75</v>
      </c>
      <c r="Y80" s="16">
        <f aca="true" t="shared" si="96" ref="Y80:Y97">ROUND(AY29,1-INT(LOG(AY29)))</f>
        <v>38</v>
      </c>
      <c r="Z80" s="3"/>
    </row>
    <row r="81" spans="1:26" ht="15">
      <c r="A81" s="8">
        <v>0.3</v>
      </c>
      <c r="B81" s="14">
        <f t="shared" si="73"/>
        <v>0.728</v>
      </c>
      <c r="C81" s="15">
        <f t="shared" si="74"/>
        <v>1.3</v>
      </c>
      <c r="D81" s="14">
        <f t="shared" si="75"/>
        <v>0.9</v>
      </c>
      <c r="E81" s="15">
        <f t="shared" si="76"/>
        <v>1.5</v>
      </c>
      <c r="F81" s="14">
        <f t="shared" si="77"/>
        <v>1.05</v>
      </c>
      <c r="G81" s="15">
        <f t="shared" si="78"/>
        <v>1.8</v>
      </c>
      <c r="H81" s="14">
        <f t="shared" si="79"/>
        <v>1.425</v>
      </c>
      <c r="I81" s="15">
        <f t="shared" si="80"/>
        <v>2.6</v>
      </c>
      <c r="J81" s="14">
        <f t="shared" si="81"/>
        <v>2.025</v>
      </c>
      <c r="K81" s="15">
        <f t="shared" si="82"/>
        <v>3.6</v>
      </c>
      <c r="L81" s="14">
        <f t="shared" si="83"/>
        <v>2.925</v>
      </c>
      <c r="M81" s="15">
        <f t="shared" si="84"/>
        <v>5.1</v>
      </c>
      <c r="N81" s="14">
        <f t="shared" si="85"/>
        <v>4.05</v>
      </c>
      <c r="O81" s="15">
        <f t="shared" si="86"/>
        <v>7.2</v>
      </c>
      <c r="P81" s="14">
        <f t="shared" si="87"/>
        <v>5.775</v>
      </c>
      <c r="Q81" s="15">
        <f t="shared" si="88"/>
        <v>10</v>
      </c>
      <c r="R81" s="14">
        <f t="shared" si="89"/>
        <v>8.25</v>
      </c>
      <c r="S81" s="15">
        <f t="shared" si="90"/>
        <v>14</v>
      </c>
      <c r="T81" s="14">
        <f t="shared" si="91"/>
        <v>11.25</v>
      </c>
      <c r="U81" s="15">
        <f t="shared" si="92"/>
        <v>20</v>
      </c>
      <c r="V81" s="14">
        <f t="shared" si="93"/>
        <v>15.75</v>
      </c>
      <c r="W81" s="15">
        <f t="shared" si="94"/>
        <v>28</v>
      </c>
      <c r="X81" s="14">
        <f t="shared" si="95"/>
        <v>23.25</v>
      </c>
      <c r="Y81" s="16">
        <f t="shared" si="96"/>
        <v>41</v>
      </c>
      <c r="Z81" s="3"/>
    </row>
    <row r="82" spans="1:26" ht="15">
      <c r="A82" s="8">
        <f>mag0.4</f>
        <v>0.4</v>
      </c>
      <c r="B82" s="14">
        <f t="shared" si="73"/>
        <v>0.435</v>
      </c>
      <c r="C82" s="15">
        <f t="shared" si="74"/>
        <v>1.4</v>
      </c>
      <c r="D82" s="14">
        <f t="shared" si="75"/>
        <v>0.525</v>
      </c>
      <c r="E82" s="15">
        <f t="shared" si="76"/>
        <v>1.6</v>
      </c>
      <c r="F82" s="14">
        <f t="shared" si="77"/>
        <v>0.615</v>
      </c>
      <c r="G82" s="15">
        <f t="shared" si="78"/>
        <v>1.9</v>
      </c>
      <c r="H82" s="14">
        <f t="shared" si="79"/>
        <v>0.9</v>
      </c>
      <c r="I82" s="15">
        <f t="shared" si="80"/>
        <v>2.7</v>
      </c>
      <c r="J82" s="14">
        <f t="shared" si="81"/>
        <v>1.2</v>
      </c>
      <c r="K82" s="15">
        <f t="shared" si="82"/>
        <v>3.8</v>
      </c>
      <c r="L82" s="14">
        <f t="shared" si="83"/>
        <v>1.725</v>
      </c>
      <c r="M82" s="15">
        <f t="shared" si="84"/>
        <v>5.5</v>
      </c>
      <c r="N82" s="14">
        <f t="shared" si="85"/>
        <v>2.475</v>
      </c>
      <c r="O82" s="15">
        <f t="shared" si="86"/>
        <v>7.7</v>
      </c>
      <c r="P82" s="14">
        <f t="shared" si="87"/>
        <v>3.525</v>
      </c>
      <c r="Q82" s="15">
        <f t="shared" si="88"/>
        <v>11</v>
      </c>
      <c r="R82" s="14">
        <f t="shared" si="89"/>
        <v>4.8</v>
      </c>
      <c r="S82" s="15">
        <f t="shared" si="90"/>
        <v>15</v>
      </c>
      <c r="T82" s="14">
        <f t="shared" si="91"/>
        <v>6.975</v>
      </c>
      <c r="U82" s="15">
        <f t="shared" si="92"/>
        <v>22</v>
      </c>
      <c r="V82" s="14">
        <f t="shared" si="93"/>
        <v>9.75</v>
      </c>
      <c r="W82" s="15">
        <f t="shared" si="94"/>
        <v>30</v>
      </c>
      <c r="X82" s="14">
        <f t="shared" si="95"/>
        <v>14.25</v>
      </c>
      <c r="Y82" s="16">
        <f t="shared" si="96"/>
        <v>44</v>
      </c>
      <c r="Z82" s="3"/>
    </row>
    <row r="83" spans="1:26" ht="15">
      <c r="A83" s="8">
        <f>mag0.5</f>
        <v>0.5</v>
      </c>
      <c r="B83" s="14">
        <f t="shared" si="73"/>
        <v>0.3</v>
      </c>
      <c r="C83" s="15">
        <f t="shared" si="74"/>
        <v>1.5</v>
      </c>
      <c r="D83" s="14">
        <f t="shared" si="75"/>
        <v>0.36</v>
      </c>
      <c r="E83" s="15">
        <f t="shared" si="76"/>
        <v>1.8</v>
      </c>
      <c r="F83" s="14">
        <f t="shared" si="77"/>
        <v>0.42</v>
      </c>
      <c r="G83" s="15">
        <f t="shared" si="78"/>
        <v>2.1</v>
      </c>
      <c r="H83" s="14">
        <f t="shared" si="79"/>
        <v>0.6</v>
      </c>
      <c r="I83" s="15">
        <f t="shared" si="80"/>
        <v>2.9</v>
      </c>
      <c r="J83" s="14">
        <f t="shared" si="81"/>
        <v>0.825</v>
      </c>
      <c r="K83" s="15">
        <f t="shared" si="82"/>
        <v>4.1</v>
      </c>
      <c r="L83" s="14">
        <f t="shared" si="83"/>
        <v>1.2</v>
      </c>
      <c r="M83" s="15">
        <f t="shared" si="84"/>
        <v>5.9</v>
      </c>
      <c r="N83" s="14">
        <f t="shared" si="85"/>
        <v>1.65</v>
      </c>
      <c r="O83" s="15">
        <f t="shared" si="86"/>
        <v>8.2</v>
      </c>
      <c r="P83" s="14">
        <f t="shared" si="87"/>
        <v>2.4</v>
      </c>
      <c r="Q83" s="15">
        <f t="shared" si="88"/>
        <v>12</v>
      </c>
      <c r="R83" s="14">
        <f t="shared" si="89"/>
        <v>3.3</v>
      </c>
      <c r="S83" s="15">
        <f t="shared" si="90"/>
        <v>16</v>
      </c>
      <c r="T83" s="14">
        <f t="shared" si="91"/>
        <v>4.8</v>
      </c>
      <c r="U83" s="15">
        <f t="shared" si="92"/>
        <v>23</v>
      </c>
      <c r="V83" s="14">
        <f t="shared" si="93"/>
        <v>6.6</v>
      </c>
      <c r="W83" s="15">
        <f t="shared" si="94"/>
        <v>32</v>
      </c>
      <c r="X83" s="14">
        <f t="shared" si="95"/>
        <v>9.75</v>
      </c>
      <c r="Y83" s="16">
        <f t="shared" si="96"/>
        <v>47</v>
      </c>
      <c r="Z83" s="3"/>
    </row>
    <row r="84" spans="1:26" ht="15">
      <c r="A84" s="8">
        <f>mag0.75</f>
        <v>0.75</v>
      </c>
      <c r="B84" s="14">
        <f t="shared" si="73"/>
        <v>0.158</v>
      </c>
      <c r="C84" s="15">
        <f t="shared" si="74"/>
        <v>1.7</v>
      </c>
      <c r="D84" s="14">
        <f t="shared" si="75"/>
        <v>0.188</v>
      </c>
      <c r="E84" s="15">
        <f t="shared" si="76"/>
        <v>2</v>
      </c>
      <c r="F84" s="14">
        <f t="shared" si="77"/>
        <v>0.218</v>
      </c>
      <c r="G84" s="15">
        <f t="shared" si="78"/>
        <v>2.4</v>
      </c>
      <c r="H84" s="14">
        <f t="shared" si="79"/>
        <v>0.308</v>
      </c>
      <c r="I84" s="15">
        <f t="shared" si="80"/>
        <v>3.4</v>
      </c>
      <c r="J84" s="14">
        <f t="shared" si="81"/>
        <v>0.428</v>
      </c>
      <c r="K84" s="15">
        <f t="shared" si="82"/>
        <v>4.8</v>
      </c>
      <c r="L84" s="14">
        <f t="shared" si="83"/>
        <v>0.615</v>
      </c>
      <c r="M84" s="15">
        <f t="shared" si="84"/>
        <v>6.8</v>
      </c>
      <c r="N84" s="14">
        <f t="shared" si="85"/>
        <v>0.825</v>
      </c>
      <c r="O84" s="15">
        <f t="shared" si="86"/>
        <v>9.5</v>
      </c>
      <c r="P84" s="14">
        <f t="shared" si="87"/>
        <v>1.2</v>
      </c>
      <c r="Q84" s="15">
        <f t="shared" si="88"/>
        <v>14</v>
      </c>
      <c r="R84" s="14">
        <f t="shared" si="89"/>
        <v>1.725</v>
      </c>
      <c r="S84" s="15">
        <f t="shared" si="90"/>
        <v>19</v>
      </c>
      <c r="T84" s="14">
        <f t="shared" si="91"/>
        <v>2.475</v>
      </c>
      <c r="U84" s="15">
        <f t="shared" si="92"/>
        <v>27</v>
      </c>
      <c r="V84" s="14">
        <f t="shared" si="93"/>
        <v>3.375</v>
      </c>
      <c r="W84" s="15">
        <f t="shared" si="94"/>
        <v>37</v>
      </c>
      <c r="X84" s="14">
        <f t="shared" si="95"/>
        <v>4.95</v>
      </c>
      <c r="Y84" s="16">
        <f t="shared" si="96"/>
        <v>54</v>
      </c>
      <c r="Z84" s="3"/>
    </row>
    <row r="85" spans="1:26" ht="15">
      <c r="A85" s="8">
        <f>mag1</f>
        <v>1</v>
      </c>
      <c r="B85" s="14">
        <f t="shared" si="73"/>
        <v>0.098</v>
      </c>
      <c r="C85" s="15">
        <f t="shared" si="74"/>
        <v>1.9</v>
      </c>
      <c r="D85" s="14">
        <f t="shared" si="75"/>
        <v>0.12</v>
      </c>
      <c r="E85" s="15">
        <f t="shared" si="76"/>
        <v>2.3</v>
      </c>
      <c r="F85" s="14">
        <f t="shared" si="77"/>
        <v>0.135</v>
      </c>
      <c r="G85" s="15">
        <f t="shared" si="78"/>
        <v>2.7</v>
      </c>
      <c r="H85" s="14">
        <f t="shared" si="79"/>
        <v>0.195</v>
      </c>
      <c r="I85" s="15">
        <f t="shared" si="80"/>
        <v>3.9</v>
      </c>
      <c r="J85" s="14">
        <f t="shared" si="81"/>
        <v>0.278</v>
      </c>
      <c r="K85" s="15">
        <f t="shared" si="82"/>
        <v>5.4</v>
      </c>
      <c r="L85" s="14">
        <f t="shared" si="83"/>
        <v>0.39</v>
      </c>
      <c r="M85" s="15">
        <f t="shared" si="84"/>
        <v>7.7</v>
      </c>
      <c r="N85" s="14">
        <f t="shared" si="85"/>
        <v>0.548</v>
      </c>
      <c r="O85" s="15">
        <f t="shared" si="86"/>
        <v>11</v>
      </c>
      <c r="P85" s="14">
        <f t="shared" si="87"/>
        <v>0.75</v>
      </c>
      <c r="Q85" s="15">
        <f t="shared" si="88"/>
        <v>15</v>
      </c>
      <c r="R85" s="14">
        <f t="shared" si="89"/>
        <v>1.05</v>
      </c>
      <c r="S85" s="15">
        <f t="shared" si="90"/>
        <v>21</v>
      </c>
      <c r="T85" s="14">
        <f t="shared" si="91"/>
        <v>1.575</v>
      </c>
      <c r="U85" s="15">
        <f t="shared" si="92"/>
        <v>31</v>
      </c>
      <c r="V85" s="14">
        <f t="shared" si="93"/>
        <v>2.175</v>
      </c>
      <c r="W85" s="15">
        <f t="shared" si="94"/>
        <v>42</v>
      </c>
      <c r="X85" s="14">
        <f t="shared" si="95"/>
        <v>3.15</v>
      </c>
      <c r="Y85" s="16">
        <f t="shared" si="96"/>
        <v>62</v>
      </c>
      <c r="Z85" s="3"/>
    </row>
    <row r="86" spans="1:26" ht="15">
      <c r="A86" s="12">
        <f>mag1.5</f>
        <v>1.5</v>
      </c>
      <c r="B86" s="14">
        <f t="shared" si="73"/>
        <v>0.054</v>
      </c>
      <c r="C86" s="15">
        <f t="shared" si="74"/>
        <v>2.4</v>
      </c>
      <c r="D86" s="14">
        <f t="shared" si="75"/>
        <v>0.065</v>
      </c>
      <c r="E86" s="15">
        <f t="shared" si="76"/>
        <v>2.9</v>
      </c>
      <c r="F86" s="14">
        <f t="shared" si="77"/>
        <v>0.075</v>
      </c>
      <c r="G86" s="15">
        <f t="shared" si="78"/>
        <v>3.4</v>
      </c>
      <c r="H86" s="14">
        <f t="shared" si="79"/>
        <v>0.105</v>
      </c>
      <c r="I86" s="15">
        <f t="shared" si="80"/>
        <v>4.8</v>
      </c>
      <c r="J86" s="14">
        <f t="shared" si="81"/>
        <v>0.15</v>
      </c>
      <c r="K86" s="15">
        <f t="shared" si="82"/>
        <v>6.7</v>
      </c>
      <c r="L86" s="14">
        <f t="shared" si="83"/>
        <v>0.218</v>
      </c>
      <c r="M86" s="15">
        <f t="shared" si="84"/>
        <v>9.6</v>
      </c>
      <c r="N86" s="14">
        <f t="shared" si="85"/>
        <v>0.3</v>
      </c>
      <c r="O86" s="15">
        <f t="shared" si="86"/>
        <v>13</v>
      </c>
      <c r="P86" s="14">
        <f t="shared" si="87"/>
        <v>0.435</v>
      </c>
      <c r="Q86" s="15">
        <f t="shared" si="88"/>
        <v>19</v>
      </c>
      <c r="R86" s="14">
        <f t="shared" si="89"/>
        <v>0.6</v>
      </c>
      <c r="S86" s="15">
        <f t="shared" si="90"/>
        <v>26</v>
      </c>
      <c r="T86" s="14">
        <f t="shared" si="91"/>
        <v>0.9</v>
      </c>
      <c r="U86" s="15">
        <f t="shared" si="92"/>
        <v>38</v>
      </c>
      <c r="V86" s="14">
        <f t="shared" si="93"/>
        <v>1.2</v>
      </c>
      <c r="W86" s="15">
        <f t="shared" si="94"/>
        <v>53</v>
      </c>
      <c r="X86" s="14">
        <f t="shared" si="95"/>
        <v>1.725</v>
      </c>
      <c r="Y86" s="16">
        <f t="shared" si="96"/>
        <v>77</v>
      </c>
      <c r="Z86" s="3"/>
    </row>
    <row r="87" spans="1:26" ht="15">
      <c r="A87" s="8">
        <f>mag2</f>
        <v>2</v>
      </c>
      <c r="B87" s="14">
        <f t="shared" si="73"/>
        <v>0.037</v>
      </c>
      <c r="C87" s="15">
        <f t="shared" si="74"/>
        <v>2.9</v>
      </c>
      <c r="D87" s="14">
        <f t="shared" si="75"/>
        <v>0.044</v>
      </c>
      <c r="E87" s="15">
        <f t="shared" si="76"/>
        <v>3.4</v>
      </c>
      <c r="F87" s="14">
        <f t="shared" si="77"/>
        <v>0.051</v>
      </c>
      <c r="G87" s="15">
        <f t="shared" si="78"/>
        <v>4</v>
      </c>
      <c r="H87" s="14">
        <f t="shared" si="79"/>
        <v>0.073</v>
      </c>
      <c r="I87" s="15">
        <f t="shared" si="80"/>
        <v>5.7</v>
      </c>
      <c r="J87" s="14">
        <f t="shared" si="81"/>
        <v>0.105</v>
      </c>
      <c r="K87" s="15">
        <f t="shared" si="82"/>
        <v>8</v>
      </c>
      <c r="L87" s="14">
        <f t="shared" si="83"/>
        <v>0.143</v>
      </c>
      <c r="M87" s="15">
        <f t="shared" si="84"/>
        <v>11</v>
      </c>
      <c r="N87" s="14">
        <f t="shared" si="85"/>
        <v>0.203</v>
      </c>
      <c r="O87" s="15">
        <f t="shared" si="86"/>
        <v>16</v>
      </c>
      <c r="P87" s="14">
        <f t="shared" si="87"/>
        <v>0.293</v>
      </c>
      <c r="Q87" s="15">
        <f t="shared" si="88"/>
        <v>23</v>
      </c>
      <c r="R87" s="14">
        <f t="shared" si="89"/>
        <v>0.398</v>
      </c>
      <c r="S87" s="15">
        <f t="shared" si="90"/>
        <v>31</v>
      </c>
      <c r="T87" s="14">
        <f t="shared" si="91"/>
        <v>0.585</v>
      </c>
      <c r="U87" s="15">
        <f t="shared" si="92"/>
        <v>46</v>
      </c>
      <c r="V87" s="14">
        <f t="shared" si="93"/>
        <v>0.825</v>
      </c>
      <c r="W87" s="15">
        <f t="shared" si="94"/>
        <v>63</v>
      </c>
      <c r="X87" s="14">
        <f t="shared" si="95"/>
        <v>1.2</v>
      </c>
      <c r="Y87" s="16">
        <f t="shared" si="96"/>
        <v>91</v>
      </c>
      <c r="Z87" s="3"/>
    </row>
    <row r="88" spans="1:26" ht="15">
      <c r="A88" s="8">
        <f>mag2.5</f>
        <v>2.5</v>
      </c>
      <c r="B88" s="14">
        <f t="shared" si="73"/>
        <v>0.027</v>
      </c>
      <c r="C88" s="15">
        <f t="shared" si="74"/>
        <v>3.3</v>
      </c>
      <c r="D88" s="14">
        <f t="shared" si="75"/>
        <v>0.032</v>
      </c>
      <c r="E88" s="15">
        <f t="shared" si="76"/>
        <v>4</v>
      </c>
      <c r="F88" s="14">
        <f t="shared" si="77"/>
        <v>0.038</v>
      </c>
      <c r="G88" s="15">
        <f t="shared" si="78"/>
        <v>4.7</v>
      </c>
      <c r="H88" s="14">
        <f t="shared" si="79"/>
        <v>0.054</v>
      </c>
      <c r="I88" s="15">
        <f t="shared" si="80"/>
        <v>6.6</v>
      </c>
      <c r="J88" s="14">
        <f t="shared" si="81"/>
        <v>0.075</v>
      </c>
      <c r="K88" s="15">
        <f t="shared" si="82"/>
        <v>9.3</v>
      </c>
      <c r="L88" s="14">
        <f t="shared" si="83"/>
        <v>0.105</v>
      </c>
      <c r="M88" s="15">
        <f t="shared" si="84"/>
        <v>13</v>
      </c>
      <c r="N88" s="14">
        <f t="shared" si="85"/>
        <v>0.15</v>
      </c>
      <c r="O88" s="15">
        <f t="shared" si="86"/>
        <v>19</v>
      </c>
      <c r="P88" s="14">
        <f t="shared" si="87"/>
        <v>0.218</v>
      </c>
      <c r="Q88" s="15">
        <f t="shared" si="88"/>
        <v>27</v>
      </c>
      <c r="R88" s="14">
        <f t="shared" si="89"/>
        <v>0.3</v>
      </c>
      <c r="S88" s="15">
        <f t="shared" si="90"/>
        <v>37</v>
      </c>
      <c r="T88" s="14">
        <f t="shared" si="91"/>
        <v>0.435</v>
      </c>
      <c r="U88" s="15">
        <f t="shared" si="92"/>
        <v>53</v>
      </c>
      <c r="V88" s="14">
        <f t="shared" si="93"/>
        <v>0.6</v>
      </c>
      <c r="W88" s="15">
        <f t="shared" si="94"/>
        <v>73</v>
      </c>
      <c r="X88" s="14">
        <f t="shared" si="95"/>
        <v>0.9</v>
      </c>
      <c r="Y88" s="16">
        <f t="shared" si="96"/>
        <v>110</v>
      </c>
      <c r="Z88" s="3"/>
    </row>
    <row r="89" spans="1:26" ht="15">
      <c r="A89" s="8">
        <f>mag3</f>
        <v>3</v>
      </c>
      <c r="B89" s="14">
        <f t="shared" si="73"/>
        <v>0.022</v>
      </c>
      <c r="C89" s="15">
        <f t="shared" si="74"/>
        <v>3.8</v>
      </c>
      <c r="D89" s="14">
        <f t="shared" si="75"/>
        <v>0.026</v>
      </c>
      <c r="E89" s="15">
        <f t="shared" si="76"/>
        <v>4.5</v>
      </c>
      <c r="F89" s="14">
        <f t="shared" si="77"/>
        <v>0.03</v>
      </c>
      <c r="G89" s="15">
        <f t="shared" si="78"/>
        <v>5.3</v>
      </c>
      <c r="H89" s="14">
        <f t="shared" si="79"/>
        <v>0.043</v>
      </c>
      <c r="I89" s="15">
        <f t="shared" si="80"/>
        <v>7.6</v>
      </c>
      <c r="J89" s="14">
        <f t="shared" si="81"/>
        <v>0.06</v>
      </c>
      <c r="K89" s="15">
        <f t="shared" si="82"/>
        <v>11</v>
      </c>
      <c r="L89" s="14">
        <f t="shared" si="83"/>
        <v>0.083</v>
      </c>
      <c r="M89" s="15">
        <f t="shared" si="84"/>
        <v>15</v>
      </c>
      <c r="N89" s="14">
        <f t="shared" si="85"/>
        <v>0.12</v>
      </c>
      <c r="O89" s="15">
        <f t="shared" si="86"/>
        <v>21</v>
      </c>
      <c r="P89" s="14">
        <f t="shared" si="87"/>
        <v>0.173</v>
      </c>
      <c r="Q89" s="15">
        <f t="shared" si="88"/>
        <v>30</v>
      </c>
      <c r="R89" s="14">
        <f t="shared" si="89"/>
        <v>0.233</v>
      </c>
      <c r="S89" s="15">
        <f t="shared" si="90"/>
        <v>42</v>
      </c>
      <c r="T89" s="14">
        <f t="shared" si="91"/>
        <v>0.345</v>
      </c>
      <c r="U89" s="15">
        <f t="shared" si="92"/>
        <v>61</v>
      </c>
      <c r="V89" s="14">
        <f t="shared" si="93"/>
        <v>0.473</v>
      </c>
      <c r="W89" s="15">
        <f t="shared" si="94"/>
        <v>83</v>
      </c>
      <c r="X89" s="14">
        <f t="shared" si="95"/>
        <v>0.69</v>
      </c>
      <c r="Y89" s="16">
        <f t="shared" si="96"/>
        <v>120</v>
      </c>
      <c r="Z89" s="3"/>
    </row>
    <row r="90" spans="1:26" ht="15">
      <c r="A90" s="8">
        <f>mag4</f>
        <v>4</v>
      </c>
      <c r="B90" s="14">
        <f t="shared" si="73"/>
        <v>0.015</v>
      </c>
      <c r="C90" s="15">
        <f t="shared" si="74"/>
        <v>4.7</v>
      </c>
      <c r="D90" s="14">
        <f t="shared" si="75"/>
        <v>0.018</v>
      </c>
      <c r="E90" s="15">
        <f t="shared" si="76"/>
        <v>5.7</v>
      </c>
      <c r="F90" s="14">
        <f t="shared" si="77"/>
        <v>0.021</v>
      </c>
      <c r="G90" s="15">
        <f t="shared" si="78"/>
        <v>6.6</v>
      </c>
      <c r="H90" s="14">
        <f t="shared" si="79"/>
        <v>0.03</v>
      </c>
      <c r="I90" s="15">
        <f t="shared" si="80"/>
        <v>9.4</v>
      </c>
      <c r="J90" s="14">
        <f t="shared" si="81"/>
        <v>0.042</v>
      </c>
      <c r="K90" s="15">
        <f t="shared" si="82"/>
        <v>13</v>
      </c>
      <c r="L90" s="14">
        <f t="shared" si="83"/>
        <v>0.06</v>
      </c>
      <c r="M90" s="15">
        <f t="shared" si="84"/>
        <v>19</v>
      </c>
      <c r="N90" s="14">
        <f t="shared" si="85"/>
        <v>0.083</v>
      </c>
      <c r="O90" s="15">
        <f t="shared" si="86"/>
        <v>26</v>
      </c>
      <c r="P90" s="14">
        <f t="shared" si="87"/>
        <v>0.12</v>
      </c>
      <c r="Q90" s="15">
        <f t="shared" si="88"/>
        <v>38</v>
      </c>
      <c r="R90" s="14">
        <f t="shared" si="89"/>
        <v>0.165</v>
      </c>
      <c r="S90" s="15">
        <f t="shared" si="90"/>
        <v>52</v>
      </c>
      <c r="T90" s="14">
        <f t="shared" si="91"/>
        <v>0.24</v>
      </c>
      <c r="U90" s="15">
        <f t="shared" si="92"/>
        <v>75</v>
      </c>
      <c r="V90" s="14">
        <f t="shared" si="93"/>
        <v>0.33</v>
      </c>
      <c r="W90" s="15">
        <f t="shared" si="94"/>
        <v>100</v>
      </c>
      <c r="X90" s="14">
        <f t="shared" si="95"/>
        <v>0.48</v>
      </c>
      <c r="Y90" s="16">
        <f t="shared" si="96"/>
        <v>150</v>
      </c>
      <c r="Z90" s="3"/>
    </row>
    <row r="91" spans="1:26" ht="15">
      <c r="A91" s="8">
        <f>mag5</f>
        <v>5</v>
      </c>
      <c r="B91" s="14">
        <f t="shared" si="73"/>
        <v>0.011</v>
      </c>
      <c r="C91" s="15">
        <f t="shared" si="74"/>
        <v>5.6</v>
      </c>
      <c r="D91" s="14">
        <f t="shared" si="75"/>
        <v>0.014</v>
      </c>
      <c r="E91" s="15">
        <f t="shared" si="76"/>
        <v>6.8</v>
      </c>
      <c r="F91" s="14">
        <f t="shared" si="77"/>
        <v>0.016</v>
      </c>
      <c r="G91" s="15">
        <f t="shared" si="78"/>
        <v>7.9</v>
      </c>
      <c r="H91" s="14">
        <f t="shared" si="79"/>
        <v>0.023</v>
      </c>
      <c r="I91" s="15">
        <f t="shared" si="80"/>
        <v>11</v>
      </c>
      <c r="J91" s="14">
        <f t="shared" si="81"/>
        <v>0.032</v>
      </c>
      <c r="K91" s="15">
        <f t="shared" si="82"/>
        <v>16</v>
      </c>
      <c r="L91" s="14">
        <f t="shared" si="83"/>
        <v>0.046</v>
      </c>
      <c r="M91" s="15">
        <f t="shared" si="84"/>
        <v>23</v>
      </c>
      <c r="N91" s="14">
        <f t="shared" si="85"/>
        <v>0.065</v>
      </c>
      <c r="O91" s="15">
        <f t="shared" si="86"/>
        <v>32</v>
      </c>
      <c r="P91" s="14">
        <f t="shared" si="87"/>
        <v>0.09</v>
      </c>
      <c r="Q91" s="15">
        <f t="shared" si="88"/>
        <v>45</v>
      </c>
      <c r="R91" s="14">
        <f t="shared" si="89"/>
        <v>0.128</v>
      </c>
      <c r="S91" s="15">
        <f t="shared" si="90"/>
        <v>62</v>
      </c>
      <c r="T91" s="14">
        <f t="shared" si="91"/>
        <v>0.188</v>
      </c>
      <c r="U91" s="15">
        <f t="shared" si="92"/>
        <v>90</v>
      </c>
      <c r="V91" s="14">
        <f t="shared" si="93"/>
        <v>0.255</v>
      </c>
      <c r="W91" s="15">
        <f t="shared" si="94"/>
        <v>120</v>
      </c>
      <c r="X91" s="14">
        <f t="shared" si="95"/>
        <v>0.368</v>
      </c>
      <c r="Y91" s="16">
        <f t="shared" si="96"/>
        <v>180</v>
      </c>
      <c r="Z91" s="3"/>
    </row>
    <row r="92" spans="1:26" ht="15">
      <c r="A92" s="8">
        <f>mag7.5</f>
        <v>7.5</v>
      </c>
      <c r="B92" s="14">
        <f aca="true" t="shared" si="97" ref="B92:B97">ROUND(B22*0.75,4)</f>
        <v>0.0072</v>
      </c>
      <c r="C92" s="15">
        <f t="shared" si="74"/>
        <v>8</v>
      </c>
      <c r="D92" s="14">
        <f t="shared" si="75"/>
        <v>0.009</v>
      </c>
      <c r="E92" s="15">
        <f t="shared" si="76"/>
        <v>9.6</v>
      </c>
      <c r="F92" s="14">
        <f t="shared" si="77"/>
        <v>0.01</v>
      </c>
      <c r="G92" s="15">
        <f t="shared" si="78"/>
        <v>11</v>
      </c>
      <c r="H92" s="14">
        <f t="shared" si="79"/>
        <v>0.014</v>
      </c>
      <c r="I92" s="15">
        <f t="shared" si="80"/>
        <v>16</v>
      </c>
      <c r="J92" s="14">
        <f t="shared" si="81"/>
        <v>0.02</v>
      </c>
      <c r="K92" s="15">
        <f t="shared" si="82"/>
        <v>22</v>
      </c>
      <c r="L92" s="14">
        <f t="shared" si="83"/>
        <v>0.029</v>
      </c>
      <c r="M92" s="15">
        <f t="shared" si="84"/>
        <v>32</v>
      </c>
      <c r="N92" s="14">
        <f t="shared" si="85"/>
        <v>0.041</v>
      </c>
      <c r="O92" s="15">
        <f t="shared" si="86"/>
        <v>45</v>
      </c>
      <c r="P92" s="14">
        <f t="shared" si="87"/>
        <v>0.058</v>
      </c>
      <c r="Q92" s="15">
        <f t="shared" si="88"/>
        <v>64</v>
      </c>
      <c r="R92" s="14">
        <f t="shared" si="89"/>
        <v>0.083</v>
      </c>
      <c r="S92" s="15">
        <f t="shared" si="90"/>
        <v>88</v>
      </c>
      <c r="T92" s="14">
        <f t="shared" si="91"/>
        <v>0.113</v>
      </c>
      <c r="U92" s="15">
        <f t="shared" si="92"/>
        <v>130</v>
      </c>
      <c r="V92" s="14">
        <f t="shared" si="93"/>
        <v>0.158</v>
      </c>
      <c r="W92" s="15">
        <f t="shared" si="94"/>
        <v>180</v>
      </c>
      <c r="X92" s="14">
        <f t="shared" si="95"/>
        <v>0.233</v>
      </c>
      <c r="Y92" s="16">
        <f t="shared" si="96"/>
        <v>250</v>
      </c>
      <c r="Z92" s="3"/>
    </row>
    <row r="93" spans="1:26" ht="15">
      <c r="A93" s="8">
        <f>mag10real</f>
        <v>10</v>
      </c>
      <c r="B93" s="14">
        <f t="shared" si="97"/>
        <v>0.0053</v>
      </c>
      <c r="C93" s="15">
        <f t="shared" si="74"/>
        <v>10</v>
      </c>
      <c r="D93" s="14">
        <f t="shared" si="75"/>
        <v>0.006</v>
      </c>
      <c r="E93" s="15">
        <f t="shared" si="76"/>
        <v>12</v>
      </c>
      <c r="F93" s="14">
        <f>ROUND(F23*0.75,4)</f>
        <v>0.0074</v>
      </c>
      <c r="G93" s="15">
        <f t="shared" si="78"/>
        <v>14</v>
      </c>
      <c r="H93" s="14">
        <f t="shared" si="79"/>
        <v>0.011</v>
      </c>
      <c r="I93" s="15">
        <f t="shared" si="80"/>
        <v>21</v>
      </c>
      <c r="J93" s="14">
        <f t="shared" si="81"/>
        <v>0.015</v>
      </c>
      <c r="K93" s="15">
        <f t="shared" si="82"/>
        <v>29</v>
      </c>
      <c r="L93" s="14">
        <f t="shared" si="83"/>
        <v>0.021</v>
      </c>
      <c r="M93" s="15">
        <f t="shared" si="84"/>
        <v>41</v>
      </c>
      <c r="N93" s="14">
        <f t="shared" si="85"/>
        <v>0.029</v>
      </c>
      <c r="O93" s="15">
        <f t="shared" si="86"/>
        <v>58</v>
      </c>
      <c r="P93" s="14">
        <f t="shared" si="87"/>
        <v>0.042</v>
      </c>
      <c r="Q93" s="15">
        <f t="shared" si="88"/>
        <v>82</v>
      </c>
      <c r="R93" s="14">
        <f t="shared" si="89"/>
        <v>0.058</v>
      </c>
      <c r="S93" s="15">
        <f t="shared" si="90"/>
        <v>110</v>
      </c>
      <c r="T93" s="14">
        <f t="shared" si="91"/>
        <v>0.083</v>
      </c>
      <c r="U93" s="15">
        <f t="shared" si="92"/>
        <v>160</v>
      </c>
      <c r="V93" s="14">
        <f t="shared" si="93"/>
        <v>0.113</v>
      </c>
      <c r="W93" s="15">
        <f t="shared" si="94"/>
        <v>230</v>
      </c>
      <c r="X93" s="14">
        <f t="shared" si="95"/>
        <v>0.165</v>
      </c>
      <c r="Y93" s="16">
        <f t="shared" si="96"/>
        <v>330</v>
      </c>
      <c r="Z93" s="3"/>
    </row>
    <row r="94" spans="1:26" ht="15">
      <c r="A94" s="8">
        <f>mag10</f>
        <v>15</v>
      </c>
      <c r="B94" s="14">
        <f t="shared" si="97"/>
        <v>0.0034</v>
      </c>
      <c r="C94" s="15">
        <f t="shared" si="74"/>
        <v>15</v>
      </c>
      <c r="D94" s="14">
        <f t="shared" si="75"/>
        <v>0.004</v>
      </c>
      <c r="E94" s="15">
        <f t="shared" si="76"/>
        <v>18</v>
      </c>
      <c r="F94" s="14">
        <f>ROUND(F24*0.75,4)</f>
        <v>0.0047</v>
      </c>
      <c r="G94" s="15">
        <f t="shared" si="78"/>
        <v>21</v>
      </c>
      <c r="H94" s="14">
        <f>ROUND(H24*0.75,4)</f>
        <v>0.0068</v>
      </c>
      <c r="I94" s="15">
        <f t="shared" si="80"/>
        <v>30</v>
      </c>
      <c r="J94" s="14">
        <f t="shared" si="81"/>
        <v>0.01</v>
      </c>
      <c r="K94" s="15">
        <f t="shared" si="82"/>
        <v>42</v>
      </c>
      <c r="L94" s="14">
        <f t="shared" si="83"/>
        <v>0.014</v>
      </c>
      <c r="M94" s="15">
        <f t="shared" si="84"/>
        <v>60</v>
      </c>
      <c r="N94" s="14">
        <f t="shared" si="85"/>
        <v>0.019</v>
      </c>
      <c r="O94" s="15">
        <f t="shared" si="86"/>
        <v>84</v>
      </c>
      <c r="P94" s="14">
        <f t="shared" si="87"/>
        <v>0.027</v>
      </c>
      <c r="Q94" s="15">
        <f t="shared" si="88"/>
        <v>120</v>
      </c>
      <c r="R94" s="14">
        <f t="shared" si="89"/>
        <v>0.038</v>
      </c>
      <c r="S94" s="15">
        <f t="shared" si="90"/>
        <v>160</v>
      </c>
      <c r="T94" s="14">
        <f t="shared" si="91"/>
        <v>0.054</v>
      </c>
      <c r="U94" s="15">
        <f t="shared" si="92"/>
        <v>240</v>
      </c>
      <c r="V94" s="14">
        <f t="shared" si="93"/>
        <v>0.074</v>
      </c>
      <c r="W94" s="15">
        <f t="shared" si="94"/>
        <v>330</v>
      </c>
      <c r="X94" s="14">
        <f t="shared" si="95"/>
        <v>0.105</v>
      </c>
      <c r="Y94" s="16">
        <f t="shared" si="96"/>
        <v>480</v>
      </c>
      <c r="Z94" s="3"/>
    </row>
    <row r="95" spans="1:26" ht="15">
      <c r="A95" s="8">
        <f>mag20</f>
        <v>20</v>
      </c>
      <c r="B95" s="14">
        <f t="shared" si="97"/>
        <v>0.0025</v>
      </c>
      <c r="C95" s="15">
        <f t="shared" si="74"/>
        <v>20</v>
      </c>
      <c r="D95" s="14">
        <f t="shared" si="75"/>
        <v>0.003</v>
      </c>
      <c r="E95" s="15">
        <f t="shared" si="76"/>
        <v>23</v>
      </c>
      <c r="F95" s="14">
        <f>ROUND(F25*0.75,4)</f>
        <v>0.0035</v>
      </c>
      <c r="G95" s="15">
        <f t="shared" si="78"/>
        <v>27</v>
      </c>
      <c r="H95" s="14">
        <f>ROUND(H25*0.75,4)</f>
        <v>0.005</v>
      </c>
      <c r="I95" s="15">
        <f t="shared" si="80"/>
        <v>39</v>
      </c>
      <c r="J95" s="14">
        <f>ROUND(J25*0.75,4)</f>
        <v>0.007</v>
      </c>
      <c r="K95" s="15">
        <f t="shared" si="82"/>
        <v>55</v>
      </c>
      <c r="L95" s="14">
        <f t="shared" si="83"/>
        <v>0.01</v>
      </c>
      <c r="M95" s="15">
        <f t="shared" si="84"/>
        <v>78</v>
      </c>
      <c r="N95" s="14">
        <f t="shared" si="85"/>
        <v>0.014</v>
      </c>
      <c r="O95" s="15">
        <f t="shared" si="86"/>
        <v>110</v>
      </c>
      <c r="P95" s="14">
        <f t="shared" si="87"/>
        <v>0.02</v>
      </c>
      <c r="Q95" s="15">
        <f t="shared" si="88"/>
        <v>160</v>
      </c>
      <c r="R95" s="14">
        <f t="shared" si="89"/>
        <v>0.028</v>
      </c>
      <c r="S95" s="15">
        <f t="shared" si="90"/>
        <v>220</v>
      </c>
      <c r="T95" s="14">
        <f t="shared" si="91"/>
        <v>0.04</v>
      </c>
      <c r="U95" s="15">
        <f t="shared" si="92"/>
        <v>310</v>
      </c>
      <c r="V95" s="14">
        <f t="shared" si="93"/>
        <v>0.055</v>
      </c>
      <c r="W95" s="15">
        <f t="shared" si="94"/>
        <v>430</v>
      </c>
      <c r="X95" s="14">
        <f t="shared" si="95"/>
        <v>0.083</v>
      </c>
      <c r="Y95" s="16">
        <f t="shared" si="96"/>
        <v>630</v>
      </c>
      <c r="Z95" s="3"/>
    </row>
    <row r="96" spans="1:26" ht="15">
      <c r="A96" s="8">
        <f>mag30</f>
        <v>30</v>
      </c>
      <c r="B96" s="14">
        <f t="shared" si="97"/>
        <v>0.0017</v>
      </c>
      <c r="C96" s="15">
        <f t="shared" si="74"/>
        <v>29</v>
      </c>
      <c r="D96" s="14">
        <f t="shared" si="75"/>
        <v>0.002</v>
      </c>
      <c r="E96" s="15">
        <f t="shared" si="76"/>
        <v>35</v>
      </c>
      <c r="F96" s="14">
        <f>ROUND(F26*0.75,4)</f>
        <v>0.0023</v>
      </c>
      <c r="G96" s="15">
        <f t="shared" si="78"/>
        <v>40</v>
      </c>
      <c r="H96" s="14">
        <f>ROUND(H26*0.75,4)</f>
        <v>0.0033</v>
      </c>
      <c r="I96" s="15">
        <f t="shared" si="80"/>
        <v>58</v>
      </c>
      <c r="J96" s="14">
        <f>ROUND(J26*0.75,4)</f>
        <v>0.0046</v>
      </c>
      <c r="K96" s="15">
        <f t="shared" si="82"/>
        <v>81</v>
      </c>
      <c r="L96" s="14">
        <f>ROUND(L26*0.75,4)</f>
        <v>0.0065</v>
      </c>
      <c r="M96" s="15">
        <f t="shared" si="84"/>
        <v>120</v>
      </c>
      <c r="N96" s="14">
        <f t="shared" si="85"/>
        <v>0.009</v>
      </c>
      <c r="O96" s="15">
        <f t="shared" si="86"/>
        <v>160</v>
      </c>
      <c r="P96" s="14">
        <f t="shared" si="87"/>
        <v>0.013</v>
      </c>
      <c r="Q96" s="15">
        <f t="shared" si="88"/>
        <v>230</v>
      </c>
      <c r="R96" s="14">
        <f t="shared" si="89"/>
        <v>0.018</v>
      </c>
      <c r="S96" s="15">
        <f t="shared" si="90"/>
        <v>320</v>
      </c>
      <c r="T96" s="14">
        <f t="shared" si="91"/>
        <v>0.026</v>
      </c>
      <c r="U96" s="15">
        <f t="shared" si="92"/>
        <v>460</v>
      </c>
      <c r="V96" s="14">
        <f t="shared" si="93"/>
        <v>0.036</v>
      </c>
      <c r="W96" s="15">
        <f t="shared" si="94"/>
        <v>630</v>
      </c>
      <c r="X96" s="14">
        <f t="shared" si="95"/>
        <v>0.053</v>
      </c>
      <c r="Y96" s="16">
        <f t="shared" si="96"/>
        <v>920</v>
      </c>
      <c r="Z96" s="3"/>
    </row>
    <row r="97" spans="1:26" ht="15">
      <c r="A97" s="8">
        <f>mag40</f>
        <v>40</v>
      </c>
      <c r="B97" s="14">
        <f t="shared" si="97"/>
        <v>0.0012</v>
      </c>
      <c r="C97" s="15">
        <f t="shared" si="74"/>
        <v>38</v>
      </c>
      <c r="D97" s="14">
        <f>ROUND(AD46,1-INT(LOG(AD46)))</f>
        <v>0.0019</v>
      </c>
      <c r="E97" s="15">
        <f t="shared" si="76"/>
        <v>46</v>
      </c>
      <c r="F97" s="14">
        <f>ROUND(F27*0.75,4)</f>
        <v>0.0017</v>
      </c>
      <c r="G97" s="15">
        <f t="shared" si="78"/>
        <v>53</v>
      </c>
      <c r="H97" s="14">
        <f>ROUND(H27*0.75,4)</f>
        <v>0.0024</v>
      </c>
      <c r="I97" s="15">
        <f t="shared" si="80"/>
        <v>76</v>
      </c>
      <c r="J97" s="14">
        <f>ROUND(J27*0.75,4)</f>
        <v>0.0034</v>
      </c>
      <c r="K97" s="15">
        <f t="shared" si="82"/>
        <v>110</v>
      </c>
      <c r="L97" s="14">
        <f>ROUND(L27*0.75,4)</f>
        <v>0.0049</v>
      </c>
      <c r="M97" s="15">
        <f t="shared" si="84"/>
        <v>150</v>
      </c>
      <c r="N97" s="14">
        <f>ROUND(N27*0.75,4)</f>
        <v>0.0068</v>
      </c>
      <c r="O97" s="15">
        <f t="shared" si="86"/>
        <v>210</v>
      </c>
      <c r="P97" s="14">
        <f t="shared" si="87"/>
        <v>0.01</v>
      </c>
      <c r="Q97" s="15">
        <f t="shared" si="88"/>
        <v>310</v>
      </c>
      <c r="R97" s="14">
        <f t="shared" si="89"/>
        <v>0.014</v>
      </c>
      <c r="S97" s="15">
        <f t="shared" si="90"/>
        <v>420</v>
      </c>
      <c r="T97" s="14">
        <f t="shared" si="91"/>
        <v>0.02</v>
      </c>
      <c r="U97" s="15">
        <f t="shared" si="92"/>
        <v>610</v>
      </c>
      <c r="V97" s="14">
        <f t="shared" si="93"/>
        <v>0.027</v>
      </c>
      <c r="W97" s="15">
        <f t="shared" si="94"/>
        <v>840</v>
      </c>
      <c r="X97" s="14">
        <f t="shared" si="95"/>
        <v>0.039</v>
      </c>
      <c r="Y97" s="16">
        <f t="shared" si="96"/>
        <v>1200</v>
      </c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</sheetData>
  <sheetProtection password="83AF" sheet="1"/>
  <mergeCells count="540">
    <mergeCell ref="J46:K46"/>
    <mergeCell ref="L46:M46"/>
    <mergeCell ref="P46:Q46"/>
    <mergeCell ref="R46:S46"/>
    <mergeCell ref="T46:U46"/>
    <mergeCell ref="V46:W46"/>
    <mergeCell ref="N46:O46"/>
    <mergeCell ref="D40:E40"/>
    <mergeCell ref="D42:E42"/>
    <mergeCell ref="D43:E43"/>
    <mergeCell ref="D46:E46"/>
    <mergeCell ref="F46:G46"/>
    <mergeCell ref="H46:I46"/>
    <mergeCell ref="D41:E41"/>
    <mergeCell ref="H45:I45"/>
    <mergeCell ref="F44:G44"/>
    <mergeCell ref="H44:I44"/>
    <mergeCell ref="B47:C47"/>
    <mergeCell ref="B48:C48"/>
    <mergeCell ref="B49:C49"/>
    <mergeCell ref="B50:C50"/>
    <mergeCell ref="B51:C51"/>
    <mergeCell ref="D34:E34"/>
    <mergeCell ref="D35:E35"/>
    <mergeCell ref="D36:E36"/>
    <mergeCell ref="D38:E38"/>
    <mergeCell ref="D39:E39"/>
    <mergeCell ref="P51:Q51"/>
    <mergeCell ref="R51:S51"/>
    <mergeCell ref="T51:U51"/>
    <mergeCell ref="V51:W51"/>
    <mergeCell ref="X51:Y51"/>
    <mergeCell ref="D51:E51"/>
    <mergeCell ref="F51:G51"/>
    <mergeCell ref="H51:I51"/>
    <mergeCell ref="J51:K51"/>
    <mergeCell ref="L51:M51"/>
    <mergeCell ref="P49:Q49"/>
    <mergeCell ref="R49:S49"/>
    <mergeCell ref="T49:U49"/>
    <mergeCell ref="V49:W49"/>
    <mergeCell ref="X49:Y49"/>
    <mergeCell ref="N51:O51"/>
    <mergeCell ref="N50:O50"/>
    <mergeCell ref="P50:Q50"/>
    <mergeCell ref="R50:S50"/>
    <mergeCell ref="T50:U50"/>
    <mergeCell ref="D50:E50"/>
    <mergeCell ref="F50:G50"/>
    <mergeCell ref="H50:I50"/>
    <mergeCell ref="J50:K50"/>
    <mergeCell ref="L50:M50"/>
    <mergeCell ref="D49:E49"/>
    <mergeCell ref="F49:G49"/>
    <mergeCell ref="H49:I49"/>
    <mergeCell ref="J49:K49"/>
    <mergeCell ref="L49:M49"/>
    <mergeCell ref="P47:Q47"/>
    <mergeCell ref="R47:S47"/>
    <mergeCell ref="T47:U47"/>
    <mergeCell ref="V47:W47"/>
    <mergeCell ref="X47:Y47"/>
    <mergeCell ref="N49:O49"/>
    <mergeCell ref="N48:O48"/>
    <mergeCell ref="P48:Q48"/>
    <mergeCell ref="R48:S48"/>
    <mergeCell ref="T48:U48"/>
    <mergeCell ref="D48:E48"/>
    <mergeCell ref="F48:G48"/>
    <mergeCell ref="H48:I48"/>
    <mergeCell ref="J48:K48"/>
    <mergeCell ref="L48:M48"/>
    <mergeCell ref="D47:E47"/>
    <mergeCell ref="F47:G47"/>
    <mergeCell ref="H47:I47"/>
    <mergeCell ref="J47:K47"/>
    <mergeCell ref="L47:M47"/>
    <mergeCell ref="N47:O47"/>
    <mergeCell ref="T74:U74"/>
    <mergeCell ref="V74:W74"/>
    <mergeCell ref="X74:Y74"/>
    <mergeCell ref="V73:W73"/>
    <mergeCell ref="X73:Y73"/>
    <mergeCell ref="P74:Q74"/>
    <mergeCell ref="R74:S74"/>
    <mergeCell ref="N72:O72"/>
    <mergeCell ref="P72:Q72"/>
    <mergeCell ref="D74:E74"/>
    <mergeCell ref="F74:G74"/>
    <mergeCell ref="H74:I74"/>
    <mergeCell ref="J74:K74"/>
    <mergeCell ref="L74:M74"/>
    <mergeCell ref="N74:O74"/>
    <mergeCell ref="J73:K73"/>
    <mergeCell ref="L73:M73"/>
    <mergeCell ref="N73:O73"/>
    <mergeCell ref="P73:Q73"/>
    <mergeCell ref="R73:S73"/>
    <mergeCell ref="T73:U73"/>
    <mergeCell ref="T72:U72"/>
    <mergeCell ref="V72:W72"/>
    <mergeCell ref="X72:Y72"/>
    <mergeCell ref="P71:Q71"/>
    <mergeCell ref="R71:S71"/>
    <mergeCell ref="T71:U71"/>
    <mergeCell ref="V71:W71"/>
    <mergeCell ref="X71:Y71"/>
    <mergeCell ref="D72:E72"/>
    <mergeCell ref="F72:G72"/>
    <mergeCell ref="H72:I72"/>
    <mergeCell ref="J72:K72"/>
    <mergeCell ref="L72:M72"/>
    <mergeCell ref="R70:S70"/>
    <mergeCell ref="R72:S72"/>
    <mergeCell ref="T70:U70"/>
    <mergeCell ref="V70:W70"/>
    <mergeCell ref="X70:Y70"/>
    <mergeCell ref="D71:E71"/>
    <mergeCell ref="F71:G71"/>
    <mergeCell ref="H71:I71"/>
    <mergeCell ref="J71:K71"/>
    <mergeCell ref="L71:M71"/>
    <mergeCell ref="N71:O71"/>
    <mergeCell ref="T69:U69"/>
    <mergeCell ref="V69:W69"/>
    <mergeCell ref="X69:Y69"/>
    <mergeCell ref="D70:E70"/>
    <mergeCell ref="F70:G70"/>
    <mergeCell ref="H70:I70"/>
    <mergeCell ref="J70:K70"/>
    <mergeCell ref="L70:M70"/>
    <mergeCell ref="N70:O70"/>
    <mergeCell ref="P70:Q70"/>
    <mergeCell ref="V68:W68"/>
    <mergeCell ref="X68:Y68"/>
    <mergeCell ref="D69:E69"/>
    <mergeCell ref="F69:G69"/>
    <mergeCell ref="H69:I69"/>
    <mergeCell ref="J69:K69"/>
    <mergeCell ref="L69:M69"/>
    <mergeCell ref="N69:O69"/>
    <mergeCell ref="P69:Q69"/>
    <mergeCell ref="R69:S69"/>
    <mergeCell ref="J68:K68"/>
    <mergeCell ref="L68:M68"/>
    <mergeCell ref="N68:O68"/>
    <mergeCell ref="P68:Q68"/>
    <mergeCell ref="R68:S68"/>
    <mergeCell ref="T68:U68"/>
    <mergeCell ref="B73:C73"/>
    <mergeCell ref="B74:C74"/>
    <mergeCell ref="D68:E68"/>
    <mergeCell ref="F68:G68"/>
    <mergeCell ref="H68:I68"/>
    <mergeCell ref="D73:E73"/>
    <mergeCell ref="F73:G73"/>
    <mergeCell ref="H73:I73"/>
    <mergeCell ref="B68:C68"/>
    <mergeCell ref="B69:C69"/>
    <mergeCell ref="B70:C70"/>
    <mergeCell ref="B71:C71"/>
    <mergeCell ref="B72:C72"/>
    <mergeCell ref="B43:C43"/>
    <mergeCell ref="B44:C44"/>
    <mergeCell ref="B45:C45"/>
    <mergeCell ref="B56:C56"/>
    <mergeCell ref="B46:C46"/>
    <mergeCell ref="B66:C66"/>
    <mergeCell ref="B67:C67"/>
    <mergeCell ref="B35:C35"/>
    <mergeCell ref="B36:C36"/>
    <mergeCell ref="B37:C37"/>
    <mergeCell ref="B38:C38"/>
    <mergeCell ref="B39:C39"/>
    <mergeCell ref="B40:C40"/>
    <mergeCell ref="V33:W33"/>
    <mergeCell ref="X33:Y33"/>
    <mergeCell ref="R33:S33"/>
    <mergeCell ref="T33:U33"/>
    <mergeCell ref="B57:C57"/>
    <mergeCell ref="D57:E57"/>
    <mergeCell ref="F57:G57"/>
    <mergeCell ref="H57:I57"/>
    <mergeCell ref="J57:K57"/>
    <mergeCell ref="T45:U45"/>
    <mergeCell ref="B32:C32"/>
    <mergeCell ref="B33:C33"/>
    <mergeCell ref="B34:C34"/>
    <mergeCell ref="B41:C41"/>
    <mergeCell ref="B42:C42"/>
    <mergeCell ref="R45:S45"/>
    <mergeCell ref="R44:S44"/>
    <mergeCell ref="R43:S43"/>
    <mergeCell ref="R42:S42"/>
    <mergeCell ref="R41:S41"/>
    <mergeCell ref="X45:Y45"/>
    <mergeCell ref="T56:U56"/>
    <mergeCell ref="V56:W56"/>
    <mergeCell ref="X56:Y56"/>
    <mergeCell ref="X46:Y46"/>
    <mergeCell ref="X55:Y55"/>
    <mergeCell ref="X48:Y48"/>
    <mergeCell ref="V48:W48"/>
    <mergeCell ref="X50:Y50"/>
    <mergeCell ref="V50:W50"/>
    <mergeCell ref="J45:K45"/>
    <mergeCell ref="L45:M45"/>
    <mergeCell ref="N45:O45"/>
    <mergeCell ref="P45:Q45"/>
    <mergeCell ref="V45:W45"/>
    <mergeCell ref="X43:Y43"/>
    <mergeCell ref="J44:K44"/>
    <mergeCell ref="L44:M44"/>
    <mergeCell ref="N44:O44"/>
    <mergeCell ref="P44:Q44"/>
    <mergeCell ref="T44:U44"/>
    <mergeCell ref="V44:W44"/>
    <mergeCell ref="X44:Y44"/>
    <mergeCell ref="V42:W42"/>
    <mergeCell ref="X42:Y42"/>
    <mergeCell ref="F43:G43"/>
    <mergeCell ref="H43:I43"/>
    <mergeCell ref="J43:K43"/>
    <mergeCell ref="L43:M43"/>
    <mergeCell ref="N43:O43"/>
    <mergeCell ref="T43:U43"/>
    <mergeCell ref="V43:W43"/>
    <mergeCell ref="T41:U41"/>
    <mergeCell ref="V41:W41"/>
    <mergeCell ref="X41:Y41"/>
    <mergeCell ref="T42:U42"/>
    <mergeCell ref="H42:I42"/>
    <mergeCell ref="J42:K42"/>
    <mergeCell ref="L42:M42"/>
    <mergeCell ref="N42:O42"/>
    <mergeCell ref="P42:Q42"/>
    <mergeCell ref="P43:Q43"/>
    <mergeCell ref="R40:S40"/>
    <mergeCell ref="T40:U40"/>
    <mergeCell ref="V40:W40"/>
    <mergeCell ref="X40:Y40"/>
    <mergeCell ref="F41:G41"/>
    <mergeCell ref="H41:I41"/>
    <mergeCell ref="J41:K41"/>
    <mergeCell ref="L41:M41"/>
    <mergeCell ref="N41:O41"/>
    <mergeCell ref="P41:Q41"/>
    <mergeCell ref="R39:S39"/>
    <mergeCell ref="T39:U39"/>
    <mergeCell ref="V39:W39"/>
    <mergeCell ref="X39:Y39"/>
    <mergeCell ref="F40:G40"/>
    <mergeCell ref="H40:I40"/>
    <mergeCell ref="J40:K40"/>
    <mergeCell ref="L40:M40"/>
    <mergeCell ref="N40:O40"/>
    <mergeCell ref="P40:Q40"/>
    <mergeCell ref="R38:S38"/>
    <mergeCell ref="T38:U38"/>
    <mergeCell ref="V38:W38"/>
    <mergeCell ref="X38:Y38"/>
    <mergeCell ref="F39:G39"/>
    <mergeCell ref="H39:I39"/>
    <mergeCell ref="J39:K39"/>
    <mergeCell ref="L39:M39"/>
    <mergeCell ref="N39:O39"/>
    <mergeCell ref="P39:Q39"/>
    <mergeCell ref="R37:S37"/>
    <mergeCell ref="T37:U37"/>
    <mergeCell ref="V37:W37"/>
    <mergeCell ref="X37:Y37"/>
    <mergeCell ref="F38:G38"/>
    <mergeCell ref="H38:I38"/>
    <mergeCell ref="J38:K38"/>
    <mergeCell ref="L38:M38"/>
    <mergeCell ref="N38:O38"/>
    <mergeCell ref="P38:Q38"/>
    <mergeCell ref="R36:S36"/>
    <mergeCell ref="T36:U36"/>
    <mergeCell ref="V36:W36"/>
    <mergeCell ref="X36:Y36"/>
    <mergeCell ref="F37:G37"/>
    <mergeCell ref="H37:I37"/>
    <mergeCell ref="J37:K37"/>
    <mergeCell ref="L37:M37"/>
    <mergeCell ref="N37:O37"/>
    <mergeCell ref="P37:Q37"/>
    <mergeCell ref="R35:S35"/>
    <mergeCell ref="T35:U35"/>
    <mergeCell ref="V35:W35"/>
    <mergeCell ref="X35:Y35"/>
    <mergeCell ref="F36:G36"/>
    <mergeCell ref="H36:I36"/>
    <mergeCell ref="J36:K36"/>
    <mergeCell ref="L36:M36"/>
    <mergeCell ref="N36:O36"/>
    <mergeCell ref="P36:Q36"/>
    <mergeCell ref="R34:S34"/>
    <mergeCell ref="T34:U34"/>
    <mergeCell ref="V34:W34"/>
    <mergeCell ref="X34:Y34"/>
    <mergeCell ref="F35:G35"/>
    <mergeCell ref="H35:I35"/>
    <mergeCell ref="J35:K35"/>
    <mergeCell ref="L35:M35"/>
    <mergeCell ref="N35:O35"/>
    <mergeCell ref="P35:Q35"/>
    <mergeCell ref="P33:Q33"/>
    <mergeCell ref="F34:G34"/>
    <mergeCell ref="H34:I34"/>
    <mergeCell ref="J34:K34"/>
    <mergeCell ref="L34:M34"/>
    <mergeCell ref="N34:O34"/>
    <mergeCell ref="P34:Q34"/>
    <mergeCell ref="N56:O56"/>
    <mergeCell ref="P56:Q56"/>
    <mergeCell ref="R56:S56"/>
    <mergeCell ref="T55:U55"/>
    <mergeCell ref="V55:W55"/>
    <mergeCell ref="F33:G33"/>
    <mergeCell ref="H33:I33"/>
    <mergeCell ref="J33:K33"/>
    <mergeCell ref="L33:M33"/>
    <mergeCell ref="N33:O33"/>
    <mergeCell ref="D56:E56"/>
    <mergeCell ref="F56:G56"/>
    <mergeCell ref="H56:I56"/>
    <mergeCell ref="J56:K56"/>
    <mergeCell ref="L56:M56"/>
    <mergeCell ref="H31:I31"/>
    <mergeCell ref="J31:K31"/>
    <mergeCell ref="L31:M31"/>
    <mergeCell ref="L55:M55"/>
    <mergeCell ref="D33:E33"/>
    <mergeCell ref="T31:U31"/>
    <mergeCell ref="X54:Y54"/>
    <mergeCell ref="B55:C55"/>
    <mergeCell ref="D55:E55"/>
    <mergeCell ref="F55:G55"/>
    <mergeCell ref="H55:I55"/>
    <mergeCell ref="J55:K55"/>
    <mergeCell ref="V32:W32"/>
    <mergeCell ref="X32:Y32"/>
    <mergeCell ref="H32:I32"/>
    <mergeCell ref="N55:O55"/>
    <mergeCell ref="P55:Q55"/>
    <mergeCell ref="R55:S55"/>
    <mergeCell ref="P7:Q7"/>
    <mergeCell ref="R7:S7"/>
    <mergeCell ref="T7:U7"/>
    <mergeCell ref="P32:Q32"/>
    <mergeCell ref="R32:S32"/>
    <mergeCell ref="T32:U32"/>
    <mergeCell ref="N54:O54"/>
    <mergeCell ref="V7:W7"/>
    <mergeCell ref="X7:Y7"/>
    <mergeCell ref="B7:C7"/>
    <mergeCell ref="D7:E7"/>
    <mergeCell ref="F7:G7"/>
    <mergeCell ref="H7:I7"/>
    <mergeCell ref="J7:K7"/>
    <mergeCell ref="N7:O7"/>
    <mergeCell ref="L7:M7"/>
    <mergeCell ref="D32:E32"/>
    <mergeCell ref="N32:O32"/>
    <mergeCell ref="D37:E37"/>
    <mergeCell ref="D44:E44"/>
    <mergeCell ref="D45:E45"/>
    <mergeCell ref="F32:G32"/>
    <mergeCell ref="J32:K32"/>
    <mergeCell ref="L32:M32"/>
    <mergeCell ref="F45:G45"/>
    <mergeCell ref="F42:G42"/>
    <mergeCell ref="V31:W31"/>
    <mergeCell ref="X31:Y31"/>
    <mergeCell ref="AB26:AC26"/>
    <mergeCell ref="AD26:AE26"/>
    <mergeCell ref="B31:C31"/>
    <mergeCell ref="D31:E31"/>
    <mergeCell ref="F31:G31"/>
    <mergeCell ref="N31:O31"/>
    <mergeCell ref="P31:Q31"/>
    <mergeCell ref="R31:S31"/>
    <mergeCell ref="AJ26:AK26"/>
    <mergeCell ref="AL26:AM26"/>
    <mergeCell ref="AR26:AS26"/>
    <mergeCell ref="AT26:AU26"/>
    <mergeCell ref="P54:Q54"/>
    <mergeCell ref="R54:S54"/>
    <mergeCell ref="T54:U54"/>
    <mergeCell ref="V54:W54"/>
    <mergeCell ref="AN26:AO26"/>
    <mergeCell ref="AP26:AQ26"/>
    <mergeCell ref="AV26:AW26"/>
    <mergeCell ref="AX26:AY26"/>
    <mergeCell ref="B54:C54"/>
    <mergeCell ref="D54:E54"/>
    <mergeCell ref="F54:G54"/>
    <mergeCell ref="H54:I54"/>
    <mergeCell ref="J54:K54"/>
    <mergeCell ref="L54:M54"/>
    <mergeCell ref="AF26:AG26"/>
    <mergeCell ref="AH26:AI26"/>
    <mergeCell ref="L57:M57"/>
    <mergeCell ref="N57:O57"/>
    <mergeCell ref="P57:Q57"/>
    <mergeCell ref="R57:S57"/>
    <mergeCell ref="T57:U57"/>
    <mergeCell ref="V57:W57"/>
    <mergeCell ref="X57:Y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N67:O67"/>
    <mergeCell ref="X65:Y65"/>
    <mergeCell ref="P66:Q66"/>
    <mergeCell ref="R67:S67"/>
    <mergeCell ref="T67:U67"/>
    <mergeCell ref="V67:W67"/>
    <mergeCell ref="P67:Q67"/>
    <mergeCell ref="D66:E66"/>
    <mergeCell ref="F66:G66"/>
    <mergeCell ref="H66:I66"/>
    <mergeCell ref="J66:K66"/>
    <mergeCell ref="L66:M66"/>
    <mergeCell ref="N66:O66"/>
    <mergeCell ref="X67:Y67"/>
    <mergeCell ref="T66:U66"/>
    <mergeCell ref="V66:W66"/>
    <mergeCell ref="X66:Y66"/>
    <mergeCell ref="R66:S66"/>
    <mergeCell ref="D67:E67"/>
    <mergeCell ref="F67:G67"/>
    <mergeCell ref="H67:I67"/>
    <mergeCell ref="J67:K67"/>
    <mergeCell ref="L67:M67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</mergeCells>
  <conditionalFormatting sqref="X9:X27 D9:D27 F9:F27 H9:H27 J9:J27 L9:L27 N9:N27 P9:P27 R9:R27 T9:T27 V9:V27 B10:Y27 D79:D97 F79:F97 H79:H97 J79:J97 L79:L97 N79:N97 P79:P97 R79:R97 T79:T97 V79:V97 X79:X97 B80:Y97">
    <cfRule type="expression" priority="19" dxfId="2" stopIfTrue="1">
      <formula>"B26&gt;CoC"</formula>
    </cfRule>
  </conditionalFormatting>
  <conditionalFormatting sqref="C51 E51 G51 I51 K51 M51 O51 Q51 S51 U51 W51 Y51 B33:B51 D33:D51 F33:F51 H33:H51 J33:J51 L33:L51 N33:N51 P33:P51 R33:R51 T33:T51 V33:V51 X33:X51">
    <cfRule type="expression" priority="683" dxfId="7" stopIfTrue="1">
      <formula>B33&gt;$AB$5</formula>
    </cfRule>
  </conditionalFormatting>
  <conditionalFormatting sqref="C51 E51 G51 I51 K51 M51 O51 Q51 S51 U51 W51 Y51 B33:B51 D33:D51 F33:F51 H33:H51 J33:J51 L33:L51 N33:N51 P33:P51 R33:R51 T33:T51 V33:V51 X33:X51">
    <cfRule type="expression" priority="707" dxfId="2" stopIfTrue="1">
      <formula>B33&gt;(2*$AB$5)</formula>
    </cfRule>
  </conditionalFormatting>
  <conditionalFormatting sqref="C51 E51 G51 I51 K51 M51 O51 Q51 S51 U51 W51 Y51 B33:B51 D33:D51 F33:F51 H33:H51 J33:J51 L33:L51 N33:N51 P33:P51 R33:R51 T33:T51 V33:V51 X33:X51">
    <cfRule type="expression" priority="731" dxfId="1" stopIfTrue="1">
      <formula>B33&gt;(1.5*$AB$5)</formula>
    </cfRule>
  </conditionalFormatting>
  <conditionalFormatting sqref="B9:Y27 B79:Y97">
    <cfRule type="expression" priority="755" dxfId="2" stopIfTrue="1">
      <formula>B33&gt;(2*$AB$5)</formula>
    </cfRule>
    <cfRule type="expression" priority="756" dxfId="3" stopIfTrue="1">
      <formula>B33&gt;$AB$5</formula>
    </cfRule>
  </conditionalFormatting>
  <conditionalFormatting sqref="B56:Y74">
    <cfRule type="expression" priority="757" dxfId="2" stopIfTrue="1">
      <formula>B56&gt;(2*$AB$5)</formula>
    </cfRule>
    <cfRule type="expression" priority="758" dxfId="1" stopIfTrue="1">
      <formula>B56&gt;(1.5*$AB$5)</formula>
    </cfRule>
    <cfRule type="expression" priority="759" dxfId="0" stopIfTrue="1">
      <formula>B56&gt;($AB$5)</formula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  <oleObjects>
    <oleObject progId="Equation.3" shapeId="13762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Y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Savazzi</dc:creator>
  <cp:keywords/>
  <dc:description/>
  <cp:lastModifiedBy>Enrico</cp:lastModifiedBy>
  <dcterms:created xsi:type="dcterms:W3CDTF">2009-12-15T13:36:06Z</dcterms:created>
  <dcterms:modified xsi:type="dcterms:W3CDTF">2011-08-14T18:46:16Z</dcterms:modified>
  <cp:category/>
  <cp:version/>
  <cp:contentType/>
  <cp:contentStatus/>
</cp:coreProperties>
</file>